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CS\TC\Forms\"/>
    </mc:Choice>
  </mc:AlternateContent>
  <bookViews>
    <workbookView xWindow="4350" yWindow="-195" windowWidth="15180" windowHeight="11010"/>
  </bookViews>
  <sheets>
    <sheet name="TC009 Form" sheetId="1" r:id="rId1"/>
    <sheet name="Calculations" sheetId="2" r:id="rId2"/>
    <sheet name="SAAMI Increments and Ranges" sheetId="3" r:id="rId3"/>
  </sheets>
  <definedNames>
    <definedName name="_xlnm.Print_Area" localSheetId="0">'TC009 Form'!$A$1:$K$43</definedName>
    <definedName name="_xlnm.Print_Titles" localSheetId="2">'SAAMI Increments and Ranges'!$1:$4</definedName>
  </definedNames>
  <calcPr calcId="162913"/>
</workbook>
</file>

<file path=xl/calcChain.xml><?xml version="1.0" encoding="utf-8"?>
<calcChain xmlns="http://schemas.openxmlformats.org/spreadsheetml/2006/main">
  <c r="E194" i="3" l="1"/>
  <c r="F194" i="3"/>
  <c r="G194" i="3"/>
  <c r="H194" i="3"/>
  <c r="AB189" i="1"/>
  <c r="AC189" i="1"/>
  <c r="AD189" i="1"/>
  <c r="AE189" i="1"/>
  <c r="AF42" i="1" l="1"/>
  <c r="AF43" i="1"/>
  <c r="AF44" i="1"/>
  <c r="AF45" i="1"/>
  <c r="AF46" i="1"/>
  <c r="AF47" i="1"/>
  <c r="AF48" i="1"/>
  <c r="AF49" i="1"/>
  <c r="AF50" i="1"/>
  <c r="AE41" i="1"/>
  <c r="AD41" i="1"/>
  <c r="AC41" i="1"/>
  <c r="AB41" i="1"/>
  <c r="E183" i="3" l="1"/>
  <c r="F183" i="3"/>
  <c r="G183" i="3"/>
  <c r="H183" i="3"/>
  <c r="E120" i="3"/>
  <c r="F120" i="3"/>
  <c r="G120" i="3"/>
  <c r="H120" i="3"/>
  <c r="E49" i="3"/>
  <c r="F49" i="3"/>
  <c r="G49" i="3"/>
  <c r="H49" i="3"/>
  <c r="AB178" i="1"/>
  <c r="AC178" i="1"/>
  <c r="AD178" i="1"/>
  <c r="AE178" i="1"/>
  <c r="AB45" i="1"/>
  <c r="AC45" i="1"/>
  <c r="AD45" i="1"/>
  <c r="AE45" i="1"/>
  <c r="AB116" i="1"/>
  <c r="AC116" i="1"/>
  <c r="AD116" i="1"/>
  <c r="AE116" i="1"/>
  <c r="E61" i="3" l="1"/>
  <c r="F61" i="3"/>
  <c r="G61" i="3"/>
  <c r="H61" i="3"/>
  <c r="AB57" i="1"/>
  <c r="AC57" i="1"/>
  <c r="AD57" i="1"/>
  <c r="AE57" i="1"/>
  <c r="E14" i="3"/>
  <c r="F14" i="3"/>
  <c r="G14" i="3"/>
  <c r="H14" i="3"/>
  <c r="AB10" i="1"/>
  <c r="AC10" i="1"/>
  <c r="AD10" i="1"/>
  <c r="AE10" i="1"/>
  <c r="E192" i="3"/>
  <c r="F192" i="3"/>
  <c r="G192" i="3"/>
  <c r="H192" i="3"/>
  <c r="AB187" i="1"/>
  <c r="AC187" i="1"/>
  <c r="AD187" i="1"/>
  <c r="AE187" i="1"/>
  <c r="AB61" i="1" l="1"/>
  <c r="E65" i="3"/>
  <c r="F65" i="3"/>
  <c r="G65" i="3"/>
  <c r="H65" i="3"/>
  <c r="AF60" i="1"/>
  <c r="AE61" i="1"/>
  <c r="AF61" i="1" s="1"/>
  <c r="AD61" i="1"/>
  <c r="AC61" i="1"/>
  <c r="AB190" i="1" l="1"/>
  <c r="AC190" i="1"/>
  <c r="AD190" i="1"/>
  <c r="AE190" i="1"/>
  <c r="AB148" i="1"/>
  <c r="AC148" i="1"/>
  <c r="AD148" i="1"/>
  <c r="AE148" i="1"/>
  <c r="E138" i="3"/>
  <c r="F138" i="3"/>
  <c r="G138" i="3"/>
  <c r="H138" i="3"/>
  <c r="E153" i="3"/>
  <c r="F153" i="3"/>
  <c r="G153" i="3"/>
  <c r="H153" i="3"/>
  <c r="E195" i="3"/>
  <c r="F195" i="3"/>
  <c r="G195" i="3"/>
  <c r="H195" i="3"/>
  <c r="AF209" i="1" l="1"/>
  <c r="AE209" i="1"/>
  <c r="AD209" i="1"/>
  <c r="AC209" i="1"/>
  <c r="AB209" i="1"/>
  <c r="H106" i="3" l="1"/>
  <c r="G106" i="3"/>
  <c r="F106" i="3"/>
  <c r="E106" i="3"/>
  <c r="H186" i="3" l="1"/>
  <c r="G186" i="3"/>
  <c r="F186" i="3"/>
  <c r="E186" i="3"/>
  <c r="AE181" i="1"/>
  <c r="AF181" i="1" s="1"/>
  <c r="AD181" i="1"/>
  <c r="AC181" i="1"/>
  <c r="AB181" i="1"/>
  <c r="H28" i="3" l="1"/>
  <c r="G28" i="3"/>
  <c r="F28" i="3"/>
  <c r="E28" i="3"/>
  <c r="AE24" i="1"/>
  <c r="AF24" i="1" s="1"/>
  <c r="AD24" i="1"/>
  <c r="AC24" i="1"/>
  <c r="AB24" i="1"/>
  <c r="H110" i="3" l="1"/>
  <c r="G110" i="3"/>
  <c r="F110" i="3"/>
  <c r="E110" i="3"/>
  <c r="AE106" i="1"/>
  <c r="AF106" i="1" s="1"/>
  <c r="AD106" i="1"/>
  <c r="AC106" i="1"/>
  <c r="AB106" i="1"/>
  <c r="AB56" i="1" l="1"/>
  <c r="AC56" i="1"/>
  <c r="AD56" i="1"/>
  <c r="AE56" i="1"/>
  <c r="AF56" i="1" s="1"/>
  <c r="H60" i="3"/>
  <c r="G60" i="3"/>
  <c r="F60" i="3"/>
  <c r="E60" i="3"/>
  <c r="E164" i="3"/>
  <c r="F164" i="3"/>
  <c r="G164" i="3"/>
  <c r="H164" i="3"/>
  <c r="AB159" i="1"/>
  <c r="AC159" i="1"/>
  <c r="AD159" i="1"/>
  <c r="AE159" i="1"/>
  <c r="AF159" i="1" s="1"/>
  <c r="E25" i="3" l="1"/>
  <c r="F25" i="3"/>
  <c r="G25" i="3"/>
  <c r="H25" i="3"/>
  <c r="E184" i="3"/>
  <c r="F184" i="3"/>
  <c r="G184" i="3"/>
  <c r="H184" i="3"/>
  <c r="AB21" i="1"/>
  <c r="AC21" i="1"/>
  <c r="AD21" i="1"/>
  <c r="AE21" i="1"/>
  <c r="AF21" i="1" s="1"/>
  <c r="AB179" i="1"/>
  <c r="AC179" i="1"/>
  <c r="AD179" i="1"/>
  <c r="AE179" i="1"/>
  <c r="AF179" i="1" s="1"/>
  <c r="AE55" i="1" l="1"/>
  <c r="AF55" i="1" s="1"/>
  <c r="AD55" i="1"/>
  <c r="AC55" i="1"/>
  <c r="AB55" i="1"/>
  <c r="AE54" i="1"/>
  <c r="AF54" i="1" s="1"/>
  <c r="AD54" i="1"/>
  <c r="AC54" i="1"/>
  <c r="AB54" i="1"/>
  <c r="AE53" i="1"/>
  <c r="AF53" i="1" s="1"/>
  <c r="AD53" i="1"/>
  <c r="AC53" i="1"/>
  <c r="AB53" i="1"/>
  <c r="H173" i="3" l="1"/>
  <c r="G173" i="3"/>
  <c r="F173" i="3"/>
  <c r="E173" i="3"/>
  <c r="H117" i="3"/>
  <c r="G117" i="3"/>
  <c r="F117" i="3"/>
  <c r="E117" i="3"/>
  <c r="H17" i="3"/>
  <c r="G17" i="3"/>
  <c r="F17" i="3"/>
  <c r="E17" i="3"/>
  <c r="AE13" i="1"/>
  <c r="AF13" i="1" s="1"/>
  <c r="AD13" i="1"/>
  <c r="AC13" i="1"/>
  <c r="AB13" i="1"/>
  <c r="AE167" i="1"/>
  <c r="AF167" i="1" s="1"/>
  <c r="AD167" i="1"/>
  <c r="AC167" i="1"/>
  <c r="AB167" i="1"/>
  <c r="AE113" i="1"/>
  <c r="AD113" i="1"/>
  <c r="AC113" i="1"/>
  <c r="AB113" i="1"/>
  <c r="AE37" i="1"/>
  <c r="AF37" i="1" s="1"/>
  <c r="AD37" i="1"/>
  <c r="AC37" i="1"/>
  <c r="AB37" i="1"/>
  <c r="AE36" i="1"/>
  <c r="AF36" i="1" s="1"/>
  <c r="AD36" i="1"/>
  <c r="AC36" i="1"/>
  <c r="AB36" i="1"/>
  <c r="AE35" i="1"/>
  <c r="AF35" i="1" s="1"/>
  <c r="AD35" i="1"/>
  <c r="AC35" i="1"/>
  <c r="AB35" i="1"/>
  <c r="H147" i="3" l="1"/>
  <c r="G147" i="3"/>
  <c r="F147" i="3"/>
  <c r="E147" i="3"/>
  <c r="H148" i="3"/>
  <c r="G148" i="3"/>
  <c r="F148" i="3"/>
  <c r="E148" i="3"/>
  <c r="H141" i="3"/>
  <c r="G141" i="3"/>
  <c r="F141" i="3"/>
  <c r="E141" i="3"/>
  <c r="E119" i="3"/>
  <c r="F119" i="3"/>
  <c r="G119" i="3"/>
  <c r="H119" i="3"/>
  <c r="AE144" i="1"/>
  <c r="AF144" i="1" s="1"/>
  <c r="AD144" i="1"/>
  <c r="AC144" i="1"/>
  <c r="AB144" i="1"/>
  <c r="AE143" i="1"/>
  <c r="AF143" i="1" s="1"/>
  <c r="AD143" i="1"/>
  <c r="AC143" i="1"/>
  <c r="AB143" i="1"/>
  <c r="AE137" i="1"/>
  <c r="AD137" i="1"/>
  <c r="AC137" i="1"/>
  <c r="AB137" i="1"/>
  <c r="AE115" i="1"/>
  <c r="AD115" i="1"/>
  <c r="AC115" i="1"/>
  <c r="AB115" i="1"/>
  <c r="H63" i="3" l="1"/>
  <c r="G63" i="3"/>
  <c r="F63" i="3"/>
  <c r="E63" i="3"/>
  <c r="AE59" i="1"/>
  <c r="AD59" i="1"/>
  <c r="AC59" i="1"/>
  <c r="AB59" i="1"/>
  <c r="H16" i="3" l="1"/>
  <c r="G16" i="3"/>
  <c r="F16" i="3"/>
  <c r="E16" i="3"/>
  <c r="H9" i="3"/>
  <c r="G9" i="3"/>
  <c r="F9" i="3"/>
  <c r="E9" i="3"/>
  <c r="H6" i="3"/>
  <c r="G6" i="3"/>
  <c r="F6" i="3"/>
  <c r="E6" i="3"/>
  <c r="E7" i="3"/>
  <c r="F7" i="3"/>
  <c r="G7" i="3"/>
  <c r="H7" i="3"/>
  <c r="AE12" i="1"/>
  <c r="AF12" i="1" s="1"/>
  <c r="AD12" i="1"/>
  <c r="AC12" i="1"/>
  <c r="AB12" i="1"/>
  <c r="AE5" i="1"/>
  <c r="AF5" i="1" s="1"/>
  <c r="AD5" i="1"/>
  <c r="AC5" i="1"/>
  <c r="AB5" i="1"/>
  <c r="AE2" i="1"/>
  <c r="AF2" i="1" s="1"/>
  <c r="AD2" i="1"/>
  <c r="AC2" i="1"/>
  <c r="AB2" i="1"/>
  <c r="AB31" i="1" l="1"/>
  <c r="AC31" i="1"/>
  <c r="AD31" i="1"/>
  <c r="AE31" i="1"/>
  <c r="AF31" i="1" s="1"/>
  <c r="AB7" i="1" l="1"/>
  <c r="AC7" i="1"/>
  <c r="AD7" i="1"/>
  <c r="AE7" i="1"/>
  <c r="AF7" i="1" s="1"/>
  <c r="E182" i="3" l="1"/>
  <c r="F182" i="3"/>
  <c r="G182" i="3"/>
  <c r="H182" i="3"/>
  <c r="AB177" i="1"/>
  <c r="AC177" i="1"/>
  <c r="AD177" i="1"/>
  <c r="AE177" i="1"/>
  <c r="H13" i="3" l="1"/>
  <c r="G13" i="3"/>
  <c r="F13" i="3"/>
  <c r="E13" i="3"/>
  <c r="AE9" i="1"/>
  <c r="AF9" i="1" s="1"/>
  <c r="AD9" i="1"/>
  <c r="AC9" i="1"/>
  <c r="AB9" i="1"/>
  <c r="H191" i="3"/>
  <c r="G191" i="3"/>
  <c r="F191" i="3"/>
  <c r="E191" i="3"/>
  <c r="H92" i="3"/>
  <c r="G92" i="3"/>
  <c r="F92" i="3"/>
  <c r="E92" i="3"/>
  <c r="H56" i="3"/>
  <c r="G56" i="3"/>
  <c r="F56" i="3"/>
  <c r="E56" i="3"/>
  <c r="AE186" i="1"/>
  <c r="AF186" i="1" s="1"/>
  <c r="AD186" i="1"/>
  <c r="AC186" i="1"/>
  <c r="AB186" i="1"/>
  <c r="AB88" i="1"/>
  <c r="AC88" i="1"/>
  <c r="AD88" i="1"/>
  <c r="AE88" i="1"/>
  <c r="AF88" i="1" s="1"/>
  <c r="AB52" i="1"/>
  <c r="AC52" i="1"/>
  <c r="AD52" i="1"/>
  <c r="AE52" i="1"/>
  <c r="E50" i="3"/>
  <c r="F50" i="3"/>
  <c r="G50" i="3"/>
  <c r="H50" i="3"/>
  <c r="AB46" i="1"/>
  <c r="AC46" i="1"/>
  <c r="AD46" i="1"/>
  <c r="AE46" i="1"/>
  <c r="C19" i="1"/>
  <c r="L4" i="2" s="1"/>
  <c r="AE210" i="1"/>
  <c r="AF210" i="1" s="1"/>
  <c r="AD210" i="1"/>
  <c r="AC210" i="1"/>
  <c r="AB210" i="1"/>
  <c r="AE208" i="1"/>
  <c r="AF208" i="1" s="1"/>
  <c r="AD208" i="1"/>
  <c r="AC208" i="1"/>
  <c r="AB208" i="1"/>
  <c r="H213" i="3"/>
  <c r="G213" i="3"/>
  <c r="F213" i="3"/>
  <c r="E213" i="3"/>
  <c r="AB38" i="1"/>
  <c r="AC38" i="1"/>
  <c r="AD38" i="1"/>
  <c r="AE38" i="1"/>
  <c r="E168" i="3"/>
  <c r="F168" i="3"/>
  <c r="G168" i="3"/>
  <c r="H168" i="3"/>
  <c r="E101" i="3"/>
  <c r="F101" i="3"/>
  <c r="G101" i="3"/>
  <c r="H101" i="3"/>
  <c r="AE97" i="1"/>
  <c r="AF97" i="1" s="1"/>
  <c r="AD97" i="1"/>
  <c r="AC97" i="1"/>
  <c r="AB97" i="1"/>
  <c r="AB170" i="1"/>
  <c r="AC170" i="1"/>
  <c r="AD170" i="1"/>
  <c r="AE170" i="1"/>
  <c r="AF170" i="1" s="1"/>
  <c r="E181" i="3"/>
  <c r="F181" i="3"/>
  <c r="G181" i="3"/>
  <c r="H181" i="3"/>
  <c r="AE176" i="1"/>
  <c r="AD176" i="1"/>
  <c r="AC176" i="1"/>
  <c r="AB176" i="1"/>
  <c r="I218" i="3"/>
  <c r="AB213" i="1"/>
  <c r="AC213" i="1"/>
  <c r="AD213" i="1"/>
  <c r="AE213" i="1"/>
  <c r="AF213" i="1" s="1"/>
  <c r="AB132" i="1"/>
  <c r="AC132" i="1"/>
  <c r="AD132" i="1"/>
  <c r="AE132" i="1"/>
  <c r="AF132" i="1" s="1"/>
  <c r="E219" i="3"/>
  <c r="F219" i="3"/>
  <c r="G219" i="3"/>
  <c r="H219" i="3"/>
  <c r="I219" i="3" s="1"/>
  <c r="AE171" i="1"/>
  <c r="AF171" i="1" s="1"/>
  <c r="AD171" i="1"/>
  <c r="AC171" i="1"/>
  <c r="AB171" i="1"/>
  <c r="AB94" i="1"/>
  <c r="AC94" i="1"/>
  <c r="AD94" i="1"/>
  <c r="AE94" i="1"/>
  <c r="AF94" i="1" s="1"/>
  <c r="AB93" i="1"/>
  <c r="AC93" i="1"/>
  <c r="AD93" i="1"/>
  <c r="AE93" i="1"/>
  <c r="AF93" i="1" s="1"/>
  <c r="E98" i="3"/>
  <c r="F98" i="3"/>
  <c r="G98" i="3"/>
  <c r="H98" i="3"/>
  <c r="H97" i="3"/>
  <c r="G97" i="3"/>
  <c r="F97" i="3"/>
  <c r="E97" i="3"/>
  <c r="AE1" i="1"/>
  <c r="AF1" i="1" s="1"/>
  <c r="AE211" i="1"/>
  <c r="AF211" i="1" s="1"/>
  <c r="AD1" i="1"/>
  <c r="AD211" i="1"/>
  <c r="AC1" i="1"/>
  <c r="AC211" i="1"/>
  <c r="AB1" i="1"/>
  <c r="AB211" i="1"/>
  <c r="I31" i="1"/>
  <c r="Q2" i="2" s="1"/>
  <c r="G31" i="1"/>
  <c r="P2" i="2" s="1"/>
  <c r="F31" i="1"/>
  <c r="O2" i="2" s="1"/>
  <c r="E31" i="1"/>
  <c r="N2" i="2" s="1"/>
  <c r="D31" i="1"/>
  <c r="C31" i="1"/>
  <c r="L2" i="2" s="1"/>
  <c r="H226" i="3"/>
  <c r="I226" i="3" s="1"/>
  <c r="G226" i="3"/>
  <c r="F226" i="3"/>
  <c r="E226" i="3"/>
  <c r="H225" i="3"/>
  <c r="I225" i="3" s="1"/>
  <c r="G225" i="3"/>
  <c r="F225" i="3"/>
  <c r="E225" i="3"/>
  <c r="H224" i="3"/>
  <c r="I224" i="3" s="1"/>
  <c r="G224" i="3"/>
  <c r="F224" i="3"/>
  <c r="E224" i="3"/>
  <c r="H223" i="3"/>
  <c r="I223" i="3" s="1"/>
  <c r="G223" i="3"/>
  <c r="F223" i="3"/>
  <c r="E223" i="3"/>
  <c r="H222" i="3"/>
  <c r="I222" i="3" s="1"/>
  <c r="G222" i="3"/>
  <c r="F222" i="3"/>
  <c r="E222" i="3"/>
  <c r="H221" i="3"/>
  <c r="I221" i="3" s="1"/>
  <c r="G221" i="3"/>
  <c r="F221" i="3"/>
  <c r="E221" i="3"/>
  <c r="H220" i="3"/>
  <c r="I220" i="3" s="1"/>
  <c r="G220" i="3"/>
  <c r="F220" i="3"/>
  <c r="E220" i="3"/>
  <c r="H217" i="3"/>
  <c r="I217" i="3" s="1"/>
  <c r="G217" i="3"/>
  <c r="F217" i="3"/>
  <c r="E217" i="3"/>
  <c r="H178" i="3"/>
  <c r="G178" i="3"/>
  <c r="F178" i="3"/>
  <c r="E178" i="3"/>
  <c r="H172" i="3"/>
  <c r="G172" i="3"/>
  <c r="F172" i="3"/>
  <c r="E172" i="3"/>
  <c r="H171" i="3"/>
  <c r="G171" i="3"/>
  <c r="F171" i="3"/>
  <c r="E171" i="3"/>
  <c r="H170" i="3"/>
  <c r="G170" i="3"/>
  <c r="F170" i="3"/>
  <c r="E170" i="3"/>
  <c r="H167" i="3"/>
  <c r="G167" i="3"/>
  <c r="F167" i="3"/>
  <c r="E167" i="3"/>
  <c r="H166" i="3"/>
  <c r="G166" i="3"/>
  <c r="F166" i="3"/>
  <c r="E166" i="3"/>
  <c r="H162" i="3"/>
  <c r="G162" i="3"/>
  <c r="F162" i="3"/>
  <c r="E162" i="3"/>
  <c r="H161" i="3"/>
  <c r="G161" i="3"/>
  <c r="F161" i="3"/>
  <c r="E161" i="3"/>
  <c r="H165" i="3"/>
  <c r="G165" i="3"/>
  <c r="F165" i="3"/>
  <c r="E165" i="3"/>
  <c r="H151" i="3"/>
  <c r="G151" i="3"/>
  <c r="F151" i="3"/>
  <c r="E151" i="3"/>
  <c r="H152" i="3"/>
  <c r="G152" i="3"/>
  <c r="F152" i="3"/>
  <c r="E152" i="3"/>
  <c r="H149" i="3"/>
  <c r="G149" i="3"/>
  <c r="F149" i="3"/>
  <c r="E149" i="3"/>
  <c r="H146" i="3"/>
  <c r="G146" i="3"/>
  <c r="F146" i="3"/>
  <c r="E146" i="3"/>
  <c r="H145" i="3"/>
  <c r="G145" i="3"/>
  <c r="F145" i="3"/>
  <c r="E145" i="3"/>
  <c r="H144" i="3"/>
  <c r="G144" i="3"/>
  <c r="F144" i="3"/>
  <c r="E144" i="3"/>
  <c r="H143" i="3"/>
  <c r="G143" i="3"/>
  <c r="F143" i="3"/>
  <c r="E143" i="3"/>
  <c r="H140" i="3"/>
  <c r="G140" i="3"/>
  <c r="F140" i="3"/>
  <c r="E140" i="3"/>
  <c r="H135" i="3"/>
  <c r="G135" i="3"/>
  <c r="F135" i="3"/>
  <c r="E135" i="3"/>
  <c r="H134" i="3"/>
  <c r="G134" i="3"/>
  <c r="F134" i="3"/>
  <c r="E134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18" i="3"/>
  <c r="G118" i="3"/>
  <c r="F118" i="3"/>
  <c r="E118" i="3"/>
  <c r="H116" i="3"/>
  <c r="G116" i="3"/>
  <c r="F116" i="3"/>
  <c r="E116" i="3"/>
  <c r="H113" i="3"/>
  <c r="G113" i="3"/>
  <c r="F113" i="3"/>
  <c r="E113" i="3"/>
  <c r="H111" i="3"/>
  <c r="G111" i="3"/>
  <c r="F111" i="3"/>
  <c r="E111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0" i="3"/>
  <c r="G100" i="3"/>
  <c r="F100" i="3"/>
  <c r="E100" i="3"/>
  <c r="H99" i="3"/>
  <c r="G99" i="3"/>
  <c r="F99" i="3"/>
  <c r="E99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0" i="3"/>
  <c r="G80" i="3"/>
  <c r="F80" i="3"/>
  <c r="E80" i="3"/>
  <c r="H79" i="3"/>
  <c r="G79" i="3"/>
  <c r="F79" i="3"/>
  <c r="E79" i="3"/>
  <c r="H78" i="3"/>
  <c r="G78" i="3"/>
  <c r="F78" i="3"/>
  <c r="E78" i="3"/>
  <c r="H74" i="3"/>
  <c r="G74" i="3"/>
  <c r="F74" i="3"/>
  <c r="E74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4" i="3"/>
  <c r="G64" i="3"/>
  <c r="F64" i="3"/>
  <c r="E64" i="3"/>
  <c r="H62" i="3"/>
  <c r="G62" i="3"/>
  <c r="F62" i="3"/>
  <c r="E62" i="3"/>
  <c r="H76" i="3"/>
  <c r="G76" i="3"/>
  <c r="F76" i="3"/>
  <c r="E76" i="3"/>
  <c r="H77" i="3"/>
  <c r="G77" i="3"/>
  <c r="F77" i="3"/>
  <c r="E77" i="3"/>
  <c r="H75" i="3"/>
  <c r="G75" i="3"/>
  <c r="F75" i="3"/>
  <c r="E75" i="3"/>
  <c r="H73" i="3"/>
  <c r="G73" i="3"/>
  <c r="F73" i="3"/>
  <c r="E73" i="3"/>
  <c r="H58" i="3"/>
  <c r="G58" i="3"/>
  <c r="F58" i="3"/>
  <c r="E58" i="3"/>
  <c r="H57" i="3"/>
  <c r="G57" i="3"/>
  <c r="F57" i="3"/>
  <c r="E57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48" i="3"/>
  <c r="G48" i="3"/>
  <c r="F48" i="3"/>
  <c r="E48" i="3"/>
  <c r="H47" i="3"/>
  <c r="G47" i="3"/>
  <c r="F47" i="3"/>
  <c r="E47" i="3"/>
  <c r="H46" i="3"/>
  <c r="G46" i="3"/>
  <c r="F46" i="3"/>
  <c r="E46" i="3"/>
  <c r="H44" i="3"/>
  <c r="G44" i="3"/>
  <c r="F44" i="3"/>
  <c r="E44" i="3"/>
  <c r="H43" i="3"/>
  <c r="G43" i="3"/>
  <c r="F43" i="3"/>
  <c r="E43" i="3"/>
  <c r="H41" i="3"/>
  <c r="G41" i="3"/>
  <c r="F41" i="3"/>
  <c r="E41" i="3"/>
  <c r="H40" i="3"/>
  <c r="G40" i="3"/>
  <c r="F40" i="3"/>
  <c r="E40" i="3"/>
  <c r="H39" i="3"/>
  <c r="G39" i="3"/>
  <c r="F39" i="3"/>
  <c r="E39" i="3"/>
  <c r="H35" i="3"/>
  <c r="G35" i="3"/>
  <c r="F35" i="3"/>
  <c r="E35" i="3"/>
  <c r="H38" i="3"/>
  <c r="G38" i="3"/>
  <c r="F38" i="3"/>
  <c r="E38" i="3"/>
  <c r="H37" i="3"/>
  <c r="G37" i="3"/>
  <c r="F37" i="3"/>
  <c r="E37" i="3"/>
  <c r="H36" i="3"/>
  <c r="G36" i="3"/>
  <c r="F36" i="3"/>
  <c r="E36" i="3"/>
  <c r="H34" i="3"/>
  <c r="G34" i="3"/>
  <c r="F34" i="3"/>
  <c r="E34" i="3"/>
  <c r="H31" i="3"/>
  <c r="G31" i="3"/>
  <c r="F31" i="3"/>
  <c r="E31" i="3"/>
  <c r="H30" i="3"/>
  <c r="G30" i="3"/>
  <c r="F30" i="3"/>
  <c r="E30" i="3"/>
  <c r="H29" i="3"/>
  <c r="G29" i="3"/>
  <c r="F29" i="3"/>
  <c r="E29" i="3"/>
  <c r="H27" i="3"/>
  <c r="G27" i="3"/>
  <c r="F27" i="3"/>
  <c r="E27" i="3"/>
  <c r="H26" i="3"/>
  <c r="G26" i="3"/>
  <c r="F26" i="3"/>
  <c r="E26" i="3"/>
  <c r="H24" i="3"/>
  <c r="G24" i="3"/>
  <c r="F24" i="3"/>
  <c r="E24" i="3"/>
  <c r="H23" i="3"/>
  <c r="G23" i="3"/>
  <c r="F23" i="3"/>
  <c r="E23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22" i="3"/>
  <c r="G22" i="3"/>
  <c r="F22" i="3"/>
  <c r="E22" i="3"/>
  <c r="H15" i="3"/>
  <c r="G15" i="3"/>
  <c r="F15" i="3"/>
  <c r="E15" i="3"/>
  <c r="H11" i="3"/>
  <c r="G11" i="3"/>
  <c r="F11" i="3"/>
  <c r="E11" i="3"/>
  <c r="H10" i="3"/>
  <c r="G10" i="3"/>
  <c r="F10" i="3"/>
  <c r="E10" i="3"/>
  <c r="H8" i="3"/>
  <c r="G8" i="3"/>
  <c r="F8" i="3"/>
  <c r="E8" i="3"/>
  <c r="H208" i="3"/>
  <c r="G208" i="3"/>
  <c r="F208" i="3"/>
  <c r="E208" i="3"/>
  <c r="H207" i="3"/>
  <c r="G207" i="3"/>
  <c r="F207" i="3"/>
  <c r="E207" i="3"/>
  <c r="H197" i="3"/>
  <c r="G197" i="3"/>
  <c r="F197" i="3"/>
  <c r="E197" i="3"/>
  <c r="H198" i="3"/>
  <c r="G198" i="3"/>
  <c r="F198" i="3"/>
  <c r="E198" i="3"/>
  <c r="H196" i="3"/>
  <c r="G196" i="3"/>
  <c r="F196" i="3"/>
  <c r="E196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201" i="3"/>
  <c r="G201" i="3"/>
  <c r="F201" i="3"/>
  <c r="E201" i="3"/>
  <c r="H200" i="3"/>
  <c r="G200" i="3"/>
  <c r="F200" i="3"/>
  <c r="E200" i="3"/>
  <c r="H199" i="3"/>
  <c r="G199" i="3"/>
  <c r="F199" i="3"/>
  <c r="E199" i="3"/>
  <c r="H193" i="3"/>
  <c r="G193" i="3"/>
  <c r="F193" i="3"/>
  <c r="E193" i="3"/>
  <c r="H188" i="3"/>
  <c r="G188" i="3"/>
  <c r="F188" i="3"/>
  <c r="E188" i="3"/>
  <c r="H190" i="3"/>
  <c r="G190" i="3"/>
  <c r="F190" i="3"/>
  <c r="E190" i="3"/>
  <c r="H189" i="3"/>
  <c r="G189" i="3"/>
  <c r="F189" i="3"/>
  <c r="E189" i="3"/>
  <c r="H187" i="3"/>
  <c r="G187" i="3"/>
  <c r="F187" i="3"/>
  <c r="E187" i="3"/>
  <c r="H185" i="3"/>
  <c r="G185" i="3"/>
  <c r="F185" i="3"/>
  <c r="E185" i="3"/>
  <c r="H180" i="3"/>
  <c r="G180" i="3"/>
  <c r="F180" i="3"/>
  <c r="E180" i="3"/>
  <c r="H179" i="3"/>
  <c r="G179" i="3"/>
  <c r="F179" i="3"/>
  <c r="E179" i="3"/>
  <c r="H177" i="3"/>
  <c r="G177" i="3"/>
  <c r="F177" i="3"/>
  <c r="E177" i="3"/>
  <c r="H175" i="3"/>
  <c r="G175" i="3"/>
  <c r="F175" i="3"/>
  <c r="E175" i="3"/>
  <c r="H174" i="3"/>
  <c r="G174" i="3"/>
  <c r="F174" i="3"/>
  <c r="E174" i="3"/>
  <c r="H169" i="3"/>
  <c r="G169" i="3"/>
  <c r="F169" i="3"/>
  <c r="E169" i="3"/>
  <c r="H163" i="3"/>
  <c r="G163" i="3"/>
  <c r="F163" i="3"/>
  <c r="E163" i="3"/>
  <c r="H160" i="3"/>
  <c r="G160" i="3"/>
  <c r="F160" i="3"/>
  <c r="E160" i="3"/>
  <c r="H159" i="3"/>
  <c r="G159" i="3"/>
  <c r="F159" i="3"/>
  <c r="E159" i="3"/>
  <c r="H158" i="3"/>
  <c r="G158" i="3"/>
  <c r="F158" i="3"/>
  <c r="E158" i="3"/>
  <c r="H154" i="3"/>
  <c r="G154" i="3"/>
  <c r="F154" i="3"/>
  <c r="E154" i="3"/>
  <c r="H156" i="3"/>
  <c r="G156" i="3"/>
  <c r="F156" i="3"/>
  <c r="E156" i="3"/>
  <c r="H157" i="3"/>
  <c r="G157" i="3"/>
  <c r="F157" i="3"/>
  <c r="E157" i="3"/>
  <c r="H155" i="3"/>
  <c r="G155" i="3"/>
  <c r="F155" i="3"/>
  <c r="E155" i="3"/>
  <c r="H150" i="3"/>
  <c r="G150" i="3"/>
  <c r="F150" i="3"/>
  <c r="E150" i="3"/>
  <c r="H142" i="3"/>
  <c r="G142" i="3"/>
  <c r="F142" i="3"/>
  <c r="E142" i="3"/>
  <c r="H139" i="3"/>
  <c r="G139" i="3"/>
  <c r="F139" i="3"/>
  <c r="E139" i="3"/>
  <c r="H137" i="3"/>
  <c r="G137" i="3"/>
  <c r="F137" i="3"/>
  <c r="E137" i="3"/>
  <c r="H133" i="3"/>
  <c r="G133" i="3"/>
  <c r="F133" i="3"/>
  <c r="E133" i="3"/>
  <c r="H132" i="3"/>
  <c r="G132" i="3"/>
  <c r="F132" i="3"/>
  <c r="E132" i="3"/>
  <c r="H130" i="3"/>
  <c r="G130" i="3"/>
  <c r="F130" i="3"/>
  <c r="E130" i="3"/>
  <c r="H131" i="3"/>
  <c r="G131" i="3"/>
  <c r="F131" i="3"/>
  <c r="E131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15" i="3"/>
  <c r="G115" i="3"/>
  <c r="F115" i="3"/>
  <c r="E115" i="3"/>
  <c r="H114" i="3"/>
  <c r="G114" i="3"/>
  <c r="F114" i="3"/>
  <c r="E114" i="3"/>
  <c r="H112" i="3"/>
  <c r="G112" i="3"/>
  <c r="F112" i="3"/>
  <c r="E112" i="3"/>
  <c r="H91" i="3"/>
  <c r="G91" i="3"/>
  <c r="F91" i="3"/>
  <c r="E91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55" i="3"/>
  <c r="G55" i="3"/>
  <c r="F55" i="3"/>
  <c r="E55" i="3"/>
  <c r="H33" i="3"/>
  <c r="G33" i="3"/>
  <c r="F33" i="3"/>
  <c r="E33" i="3"/>
  <c r="H32" i="3"/>
  <c r="G32" i="3"/>
  <c r="F32" i="3"/>
  <c r="E32" i="3"/>
  <c r="H12" i="3"/>
  <c r="G12" i="3"/>
  <c r="F12" i="3"/>
  <c r="E12" i="3"/>
  <c r="H5" i="3"/>
  <c r="G5" i="3"/>
  <c r="F5" i="3"/>
  <c r="E5" i="3"/>
  <c r="H210" i="3"/>
  <c r="G210" i="3"/>
  <c r="F210" i="3"/>
  <c r="E210" i="3"/>
  <c r="H209" i="3"/>
  <c r="G209" i="3"/>
  <c r="F209" i="3"/>
  <c r="E209" i="3"/>
  <c r="H212" i="3"/>
  <c r="G212" i="3"/>
  <c r="F212" i="3"/>
  <c r="E212" i="3"/>
  <c r="H211" i="3"/>
  <c r="G211" i="3"/>
  <c r="F211" i="3"/>
  <c r="E211" i="3"/>
  <c r="Y18" i="2"/>
  <c r="X18" i="2"/>
  <c r="W18" i="2"/>
  <c r="V18" i="2"/>
  <c r="U18" i="2"/>
  <c r="T18" i="2"/>
  <c r="S18" i="2"/>
  <c r="R18" i="2"/>
  <c r="Y17" i="2"/>
  <c r="X17" i="2"/>
  <c r="W17" i="2"/>
  <c r="V17" i="2"/>
  <c r="U17" i="2"/>
  <c r="T17" i="2"/>
  <c r="S17" i="2"/>
  <c r="R17" i="2"/>
  <c r="Y14" i="2"/>
  <c r="X14" i="2"/>
  <c r="W14" i="2"/>
  <c r="V14" i="2"/>
  <c r="U14" i="2"/>
  <c r="T14" i="2"/>
  <c r="S14" i="2"/>
  <c r="R14" i="2"/>
  <c r="D6" i="2"/>
  <c r="F11" i="2"/>
  <c r="E6" i="2"/>
  <c r="F10" i="2" s="1"/>
  <c r="E9" i="2"/>
  <c r="F9" i="2"/>
  <c r="AE220" i="1"/>
  <c r="AF220" i="1" s="1"/>
  <c r="AD220" i="1"/>
  <c r="AC220" i="1"/>
  <c r="AB220" i="1"/>
  <c r="AE219" i="1"/>
  <c r="AF219" i="1" s="1"/>
  <c r="AD219" i="1"/>
  <c r="AC219" i="1"/>
  <c r="AB219" i="1"/>
  <c r="AE218" i="1"/>
  <c r="AF218" i="1" s="1"/>
  <c r="AD218" i="1"/>
  <c r="AC218" i="1"/>
  <c r="AB218" i="1"/>
  <c r="AE217" i="1"/>
  <c r="AF217" i="1" s="1"/>
  <c r="AD217" i="1"/>
  <c r="AC217" i="1"/>
  <c r="AB217" i="1"/>
  <c r="AE216" i="1"/>
  <c r="AF216" i="1" s="1"/>
  <c r="AD216" i="1"/>
  <c r="AC216" i="1"/>
  <c r="AB216" i="1"/>
  <c r="AE215" i="1"/>
  <c r="AF215" i="1" s="1"/>
  <c r="AD215" i="1"/>
  <c r="AC215" i="1"/>
  <c r="AB215" i="1"/>
  <c r="AE214" i="1"/>
  <c r="AF214" i="1" s="1"/>
  <c r="AD214" i="1"/>
  <c r="AC214" i="1"/>
  <c r="AB214" i="1"/>
  <c r="AE212" i="1"/>
  <c r="AF212" i="1" s="1"/>
  <c r="AD212" i="1"/>
  <c r="AC212" i="1"/>
  <c r="AB212" i="1"/>
  <c r="AE206" i="1"/>
  <c r="AF206" i="1" s="1"/>
  <c r="AD206" i="1"/>
  <c r="AC206" i="1"/>
  <c r="AB206" i="1"/>
  <c r="AE205" i="1"/>
  <c r="AF205" i="1" s="1"/>
  <c r="AD205" i="1"/>
  <c r="AC205" i="1"/>
  <c r="AB205" i="1"/>
  <c r="AE204" i="1"/>
  <c r="AF204" i="1" s="1"/>
  <c r="AD204" i="1"/>
  <c r="AC204" i="1"/>
  <c r="AB204" i="1"/>
  <c r="AE203" i="1"/>
  <c r="AF203" i="1" s="1"/>
  <c r="AD203" i="1"/>
  <c r="AC203" i="1"/>
  <c r="AB203" i="1"/>
  <c r="AE202" i="1"/>
  <c r="AF202" i="1" s="1"/>
  <c r="AD202" i="1"/>
  <c r="AC202" i="1"/>
  <c r="AB202" i="1"/>
  <c r="AE201" i="1"/>
  <c r="AF201" i="1" s="1"/>
  <c r="AD201" i="1"/>
  <c r="AC201" i="1"/>
  <c r="AB201" i="1"/>
  <c r="AE200" i="1"/>
  <c r="AF200" i="1" s="1"/>
  <c r="AD200" i="1"/>
  <c r="AC200" i="1"/>
  <c r="AB200" i="1"/>
  <c r="AE199" i="1"/>
  <c r="AF199" i="1" s="1"/>
  <c r="AD199" i="1"/>
  <c r="AC199" i="1"/>
  <c r="AB199" i="1"/>
  <c r="AE198" i="1"/>
  <c r="AF198" i="1" s="1"/>
  <c r="AD198" i="1"/>
  <c r="AC198" i="1"/>
  <c r="AB198" i="1"/>
  <c r="AE197" i="1"/>
  <c r="AF197" i="1" s="1"/>
  <c r="AD197" i="1"/>
  <c r="AC197" i="1"/>
  <c r="AB197" i="1"/>
  <c r="AE196" i="1"/>
  <c r="AF196" i="1" s="1"/>
  <c r="AD196" i="1"/>
  <c r="AC196" i="1"/>
  <c r="AB196" i="1"/>
  <c r="AE195" i="1"/>
  <c r="AF195" i="1" s="1"/>
  <c r="AD195" i="1"/>
  <c r="AC195" i="1"/>
  <c r="AB195" i="1"/>
  <c r="AE194" i="1"/>
  <c r="AF194" i="1" s="1"/>
  <c r="AD194" i="1"/>
  <c r="AC194" i="1"/>
  <c r="AB194" i="1"/>
  <c r="AE193" i="1"/>
  <c r="AF193" i="1" s="1"/>
  <c r="AD193" i="1"/>
  <c r="AC193" i="1"/>
  <c r="AB193" i="1"/>
  <c r="AE192" i="1"/>
  <c r="AF192" i="1" s="1"/>
  <c r="AD192" i="1"/>
  <c r="AC192" i="1"/>
  <c r="AB192" i="1"/>
  <c r="AE191" i="1"/>
  <c r="AF191" i="1" s="1"/>
  <c r="AD191" i="1"/>
  <c r="AC191" i="1"/>
  <c r="AB191" i="1"/>
  <c r="AE180" i="1"/>
  <c r="AF180" i="1" s="1"/>
  <c r="AD180" i="1"/>
  <c r="AC180" i="1"/>
  <c r="AB180" i="1"/>
  <c r="AE188" i="1"/>
  <c r="AF188" i="1" s="1"/>
  <c r="AD188" i="1"/>
  <c r="AC188" i="1"/>
  <c r="AB188" i="1"/>
  <c r="AE185" i="1"/>
  <c r="AF185" i="1" s="1"/>
  <c r="AD185" i="1"/>
  <c r="AC185" i="1"/>
  <c r="AB185" i="1"/>
  <c r="AE183" i="1"/>
  <c r="AF183" i="1" s="1"/>
  <c r="AD183" i="1"/>
  <c r="AC183" i="1"/>
  <c r="AB183" i="1"/>
  <c r="AE182" i="1"/>
  <c r="AF182" i="1" s="1"/>
  <c r="AD182" i="1"/>
  <c r="AC182" i="1"/>
  <c r="AB182" i="1"/>
  <c r="AE175" i="1"/>
  <c r="AF175" i="1" s="1"/>
  <c r="AD175" i="1"/>
  <c r="AC175" i="1"/>
  <c r="AB175" i="1"/>
  <c r="AE174" i="1"/>
  <c r="AF174" i="1" s="1"/>
  <c r="AD174" i="1"/>
  <c r="AC174" i="1"/>
  <c r="AB174" i="1"/>
  <c r="AE173" i="1"/>
  <c r="AF173" i="1" s="1"/>
  <c r="AD173" i="1"/>
  <c r="AC173" i="1"/>
  <c r="AB173" i="1"/>
  <c r="AE172" i="1"/>
  <c r="AF172" i="1" s="1"/>
  <c r="AD172" i="1"/>
  <c r="AC172" i="1"/>
  <c r="AB172" i="1"/>
  <c r="AE169" i="1"/>
  <c r="AF169" i="1" s="1"/>
  <c r="AD169" i="1"/>
  <c r="AC169" i="1"/>
  <c r="AB169" i="1"/>
  <c r="AE168" i="1"/>
  <c r="AF168" i="1" s="1"/>
  <c r="AD168" i="1"/>
  <c r="AC168" i="1"/>
  <c r="AB168" i="1"/>
  <c r="AE166" i="1"/>
  <c r="AF166" i="1" s="1"/>
  <c r="AD166" i="1"/>
  <c r="AC166" i="1"/>
  <c r="AB166" i="1"/>
  <c r="AE163" i="1"/>
  <c r="AF163" i="1" s="1"/>
  <c r="AD163" i="1"/>
  <c r="AC163" i="1"/>
  <c r="AB163" i="1"/>
  <c r="AE162" i="1"/>
  <c r="AF162" i="1" s="1"/>
  <c r="AD162" i="1"/>
  <c r="AC162" i="1"/>
  <c r="AB162" i="1"/>
  <c r="AE161" i="1"/>
  <c r="AF161" i="1" s="1"/>
  <c r="AD161" i="1"/>
  <c r="AC161" i="1"/>
  <c r="AB161" i="1"/>
  <c r="AE160" i="1"/>
  <c r="AF160" i="1" s="1"/>
  <c r="AD160" i="1"/>
  <c r="AC160" i="1"/>
  <c r="AB160" i="1"/>
  <c r="AE158" i="1"/>
  <c r="AF158" i="1" s="1"/>
  <c r="AD158" i="1"/>
  <c r="AC158" i="1"/>
  <c r="AB158" i="1"/>
  <c r="AE157" i="1"/>
  <c r="AF157" i="1" s="1"/>
  <c r="AD157" i="1"/>
  <c r="AC157" i="1"/>
  <c r="AB157" i="1"/>
  <c r="AE156" i="1"/>
  <c r="AF156" i="1" s="1"/>
  <c r="AD156" i="1"/>
  <c r="AC156" i="1"/>
  <c r="AB156" i="1"/>
  <c r="AE155" i="1"/>
  <c r="AF155" i="1" s="1"/>
  <c r="AD155" i="1"/>
  <c r="AC155" i="1"/>
  <c r="AB155" i="1"/>
  <c r="AE154" i="1"/>
  <c r="AF154" i="1" s="1"/>
  <c r="AD154" i="1"/>
  <c r="AC154" i="1"/>
  <c r="AB154" i="1"/>
  <c r="AE153" i="1"/>
  <c r="AF153" i="1" s="1"/>
  <c r="AD153" i="1"/>
  <c r="AC153" i="1"/>
  <c r="AB153" i="1"/>
  <c r="AE152" i="1"/>
  <c r="AF152" i="1" s="1"/>
  <c r="AD152" i="1"/>
  <c r="AC152" i="1"/>
  <c r="AB152" i="1"/>
  <c r="AE151" i="1"/>
  <c r="AF151" i="1" s="1"/>
  <c r="AD151" i="1"/>
  <c r="AC151" i="1"/>
  <c r="AB151" i="1"/>
  <c r="AE150" i="1"/>
  <c r="AF150" i="1" s="1"/>
  <c r="AD150" i="1"/>
  <c r="AC150" i="1"/>
  <c r="AB150" i="1"/>
  <c r="AE147" i="1"/>
  <c r="AF147" i="1" s="1"/>
  <c r="AD147" i="1"/>
  <c r="AC147" i="1"/>
  <c r="AB147" i="1"/>
  <c r="AE146" i="1"/>
  <c r="AF146" i="1" s="1"/>
  <c r="AD146" i="1"/>
  <c r="AC146" i="1"/>
  <c r="AB146" i="1"/>
  <c r="AE145" i="1"/>
  <c r="AF145" i="1" s="1"/>
  <c r="AD145" i="1"/>
  <c r="AC145" i="1"/>
  <c r="AB145" i="1"/>
  <c r="AE141" i="1"/>
  <c r="AF141" i="1" s="1"/>
  <c r="AD141" i="1"/>
  <c r="AC141" i="1"/>
  <c r="AB141" i="1"/>
  <c r="AE140" i="1"/>
  <c r="AF140" i="1" s="1"/>
  <c r="AD140" i="1"/>
  <c r="AC140" i="1"/>
  <c r="AB140" i="1"/>
  <c r="AE139" i="1"/>
  <c r="AF139" i="1" s="1"/>
  <c r="AD139" i="1"/>
  <c r="AC139" i="1"/>
  <c r="AB139" i="1"/>
  <c r="AE138" i="1"/>
  <c r="AF138" i="1" s="1"/>
  <c r="AD138" i="1"/>
  <c r="AC138" i="1"/>
  <c r="AB138" i="1"/>
  <c r="AE136" i="1"/>
  <c r="AF136" i="1" s="1"/>
  <c r="AD136" i="1"/>
  <c r="AC136" i="1"/>
  <c r="AB136" i="1"/>
  <c r="AE135" i="1"/>
  <c r="AF135" i="1" s="1"/>
  <c r="AD135" i="1"/>
  <c r="AC135" i="1"/>
  <c r="AB135" i="1"/>
  <c r="AE133" i="1"/>
  <c r="AF133" i="1" s="1"/>
  <c r="AD133" i="1"/>
  <c r="AC133" i="1"/>
  <c r="AB133" i="1"/>
  <c r="AE129" i="1"/>
  <c r="AF129" i="1" s="1"/>
  <c r="AD129" i="1"/>
  <c r="AC129" i="1"/>
  <c r="AB129" i="1"/>
  <c r="AE128" i="1"/>
  <c r="AF128" i="1" s="1"/>
  <c r="AD128" i="1"/>
  <c r="AC128" i="1"/>
  <c r="AB128" i="1"/>
  <c r="AE127" i="1"/>
  <c r="AF127" i="1" s="1"/>
  <c r="AD127" i="1"/>
  <c r="AC127" i="1"/>
  <c r="AB127" i="1"/>
  <c r="AE126" i="1"/>
  <c r="AF126" i="1" s="1"/>
  <c r="AD126" i="1"/>
  <c r="AC126" i="1"/>
  <c r="AB126" i="1"/>
  <c r="AE125" i="1"/>
  <c r="AF125" i="1" s="1"/>
  <c r="AD125" i="1"/>
  <c r="AC125" i="1"/>
  <c r="AB125" i="1"/>
  <c r="AE124" i="1"/>
  <c r="AF124" i="1" s="1"/>
  <c r="AD124" i="1"/>
  <c r="AC124" i="1"/>
  <c r="AB124" i="1"/>
  <c r="AE123" i="1"/>
  <c r="AF123" i="1" s="1"/>
  <c r="AD123" i="1"/>
  <c r="AC123" i="1"/>
  <c r="AB123" i="1"/>
  <c r="AE121" i="1"/>
  <c r="AF121" i="1" s="1"/>
  <c r="AD121" i="1"/>
  <c r="AC121" i="1"/>
  <c r="AB121" i="1"/>
  <c r="AE119" i="1"/>
  <c r="AF119" i="1" s="1"/>
  <c r="AD119" i="1"/>
  <c r="AC119" i="1"/>
  <c r="AB119" i="1"/>
  <c r="AE118" i="1"/>
  <c r="AF118" i="1" s="1"/>
  <c r="AD118" i="1"/>
  <c r="AC118" i="1"/>
  <c r="AB118" i="1"/>
  <c r="AE117" i="1"/>
  <c r="AF117" i="1" s="1"/>
  <c r="AD117" i="1"/>
  <c r="AC117" i="1"/>
  <c r="AB117" i="1"/>
  <c r="AE114" i="1"/>
  <c r="AF114" i="1" s="1"/>
  <c r="AD114" i="1"/>
  <c r="AC114" i="1"/>
  <c r="AB114" i="1"/>
  <c r="AE112" i="1"/>
  <c r="AF112" i="1" s="1"/>
  <c r="AD112" i="1"/>
  <c r="AC112" i="1"/>
  <c r="AB112" i="1"/>
  <c r="AE111" i="1"/>
  <c r="AF111" i="1" s="1"/>
  <c r="AD111" i="1"/>
  <c r="AC111" i="1"/>
  <c r="AB111" i="1"/>
  <c r="AE110" i="1"/>
  <c r="AF110" i="1" s="1"/>
  <c r="AD110" i="1"/>
  <c r="AC110" i="1"/>
  <c r="AB110" i="1"/>
  <c r="AE108" i="1"/>
  <c r="AF108" i="1" s="1"/>
  <c r="AD108" i="1"/>
  <c r="AC108" i="1"/>
  <c r="AB108" i="1"/>
  <c r="AE105" i="1"/>
  <c r="AF105" i="1" s="1"/>
  <c r="AD105" i="1"/>
  <c r="AC105" i="1"/>
  <c r="AB105" i="1"/>
  <c r="AE104" i="1"/>
  <c r="AF104" i="1" s="1"/>
  <c r="AD104" i="1"/>
  <c r="AC104" i="1"/>
  <c r="AB104" i="1"/>
  <c r="AE101" i="1"/>
  <c r="AF101" i="1" s="1"/>
  <c r="AD101" i="1"/>
  <c r="AC101" i="1"/>
  <c r="AB101" i="1"/>
  <c r="AE99" i="1"/>
  <c r="AF99" i="1" s="1"/>
  <c r="AD99" i="1"/>
  <c r="AC99" i="1"/>
  <c r="AB99" i="1"/>
  <c r="AE98" i="1"/>
  <c r="AF98" i="1" s="1"/>
  <c r="AD98" i="1"/>
  <c r="AC98" i="1"/>
  <c r="AB98" i="1"/>
  <c r="AE96" i="1"/>
  <c r="AF96" i="1" s="1"/>
  <c r="AD96" i="1"/>
  <c r="AC96" i="1"/>
  <c r="AB96" i="1"/>
  <c r="AE95" i="1"/>
  <c r="AF95" i="1" s="1"/>
  <c r="AD95" i="1"/>
  <c r="AC95" i="1"/>
  <c r="AB95" i="1"/>
  <c r="AE92" i="1"/>
  <c r="AF92" i="1" s="1"/>
  <c r="AD92" i="1"/>
  <c r="AC92" i="1"/>
  <c r="AB92" i="1"/>
  <c r="AE91" i="1"/>
  <c r="AF91" i="1" s="1"/>
  <c r="AD91" i="1"/>
  <c r="AC91" i="1"/>
  <c r="AB91" i="1"/>
  <c r="AE90" i="1"/>
  <c r="AF90" i="1" s="1"/>
  <c r="AD90" i="1"/>
  <c r="AC90" i="1"/>
  <c r="AB90" i="1"/>
  <c r="AE89" i="1"/>
  <c r="AF89" i="1" s="1"/>
  <c r="AD89" i="1"/>
  <c r="AC89" i="1"/>
  <c r="AB89" i="1"/>
  <c r="AE87" i="1"/>
  <c r="AF87" i="1" s="1"/>
  <c r="AD87" i="1"/>
  <c r="AC87" i="1"/>
  <c r="AB87" i="1"/>
  <c r="AE86" i="1"/>
  <c r="AF86" i="1" s="1"/>
  <c r="AD86" i="1"/>
  <c r="AC86" i="1"/>
  <c r="AB86" i="1"/>
  <c r="AE83" i="1"/>
  <c r="AF83" i="1" s="1"/>
  <c r="AD83" i="1"/>
  <c r="AC83" i="1"/>
  <c r="AB83" i="1"/>
  <c r="AE82" i="1"/>
  <c r="AF82" i="1" s="1"/>
  <c r="AD82" i="1"/>
  <c r="AC82" i="1"/>
  <c r="AB82" i="1"/>
  <c r="AE81" i="1"/>
  <c r="AF81" i="1" s="1"/>
  <c r="AD81" i="1"/>
  <c r="AC81" i="1"/>
  <c r="AB81" i="1"/>
  <c r="AE79" i="1"/>
  <c r="AF79" i="1" s="1"/>
  <c r="AD79" i="1"/>
  <c r="AC79" i="1"/>
  <c r="AB79" i="1"/>
  <c r="AE77" i="1"/>
  <c r="AF77" i="1" s="1"/>
  <c r="AD77" i="1"/>
  <c r="AC77" i="1"/>
  <c r="AB77" i="1"/>
  <c r="AE76" i="1"/>
  <c r="AF76" i="1" s="1"/>
  <c r="AD76" i="1"/>
  <c r="AC76" i="1"/>
  <c r="AB76" i="1"/>
  <c r="AE75" i="1"/>
  <c r="AF75" i="1" s="1"/>
  <c r="AD75" i="1"/>
  <c r="AC75" i="1"/>
  <c r="AB75" i="1"/>
  <c r="AE71" i="1"/>
  <c r="AF71" i="1" s="1"/>
  <c r="AD71" i="1"/>
  <c r="AC71" i="1"/>
  <c r="AB71" i="1"/>
  <c r="AE70" i="1"/>
  <c r="AF70" i="1" s="1"/>
  <c r="AD70" i="1"/>
  <c r="AC70" i="1"/>
  <c r="AB70" i="1"/>
  <c r="AE69" i="1"/>
  <c r="AF69" i="1" s="1"/>
  <c r="I19" i="1" s="1"/>
  <c r="I26" i="1" s="1"/>
  <c r="AD69" i="1"/>
  <c r="AC69" i="1"/>
  <c r="AB69" i="1"/>
  <c r="AE68" i="1"/>
  <c r="AF68" i="1" s="1"/>
  <c r="AD68" i="1"/>
  <c r="AC68" i="1"/>
  <c r="AB68" i="1"/>
  <c r="AE67" i="1"/>
  <c r="AF67" i="1" s="1"/>
  <c r="AD67" i="1"/>
  <c r="AC67" i="1"/>
  <c r="AB67" i="1"/>
  <c r="AE66" i="1"/>
  <c r="AF66" i="1" s="1"/>
  <c r="AD66" i="1"/>
  <c r="AC66" i="1"/>
  <c r="AB66" i="1"/>
  <c r="AE65" i="1"/>
  <c r="AF65" i="1" s="1"/>
  <c r="AD65" i="1"/>
  <c r="AC65" i="1"/>
  <c r="AB65" i="1"/>
  <c r="AE64" i="1"/>
  <c r="AF64" i="1" s="1"/>
  <c r="AD64" i="1"/>
  <c r="AC64" i="1"/>
  <c r="AB64" i="1"/>
  <c r="AE63" i="1"/>
  <c r="AF63" i="1" s="1"/>
  <c r="AD63" i="1"/>
  <c r="AC63" i="1"/>
  <c r="AB63" i="1"/>
  <c r="AE62" i="1"/>
  <c r="AF62" i="1" s="1"/>
  <c r="AD62" i="1"/>
  <c r="AC62" i="1"/>
  <c r="AB62" i="1"/>
  <c r="AE60" i="1"/>
  <c r="AD60" i="1"/>
  <c r="AC60" i="1"/>
  <c r="AB60" i="1"/>
  <c r="AE58" i="1"/>
  <c r="AF58" i="1" s="1"/>
  <c r="AD58" i="1"/>
  <c r="AC58" i="1"/>
  <c r="AB58" i="1"/>
  <c r="AE50" i="1"/>
  <c r="AD50" i="1"/>
  <c r="AC50" i="1"/>
  <c r="AB50" i="1"/>
  <c r="AE49" i="1"/>
  <c r="AD49" i="1"/>
  <c r="AC49" i="1"/>
  <c r="AB49" i="1"/>
  <c r="AE48" i="1"/>
  <c r="AD48" i="1"/>
  <c r="AC48" i="1"/>
  <c r="AB48" i="1"/>
  <c r="AE47" i="1"/>
  <c r="AD47" i="1"/>
  <c r="AC47" i="1"/>
  <c r="AB47" i="1"/>
  <c r="K30" i="1"/>
  <c r="J30" i="1"/>
  <c r="G30" i="1"/>
  <c r="F30" i="1"/>
  <c r="E30" i="1"/>
  <c r="D30" i="1"/>
  <c r="C30" i="1"/>
  <c r="AE44" i="1"/>
  <c r="AD44" i="1"/>
  <c r="AC44" i="1"/>
  <c r="AB44" i="1"/>
  <c r="AE43" i="1"/>
  <c r="AD43" i="1"/>
  <c r="AC43" i="1"/>
  <c r="AB43" i="1"/>
  <c r="AE42" i="1"/>
  <c r="AD42" i="1"/>
  <c r="AC42" i="1"/>
  <c r="AB42" i="1"/>
  <c r="AE40" i="1"/>
  <c r="AF40" i="1" s="1"/>
  <c r="AD40" i="1"/>
  <c r="AC40" i="1"/>
  <c r="AB40" i="1"/>
  <c r="AE39" i="1"/>
  <c r="AF39" i="1" s="1"/>
  <c r="AD39" i="1"/>
  <c r="AC39" i="1"/>
  <c r="AB39" i="1"/>
  <c r="I27" i="1"/>
  <c r="G27" i="1"/>
  <c r="F27" i="1"/>
  <c r="E27" i="1"/>
  <c r="D27" i="1"/>
  <c r="C27" i="1"/>
  <c r="K26" i="1"/>
  <c r="J26" i="1"/>
  <c r="G26" i="1"/>
  <c r="F26" i="1"/>
  <c r="E26" i="1"/>
  <c r="D26" i="1"/>
  <c r="C26" i="1"/>
  <c r="AE32" i="1"/>
  <c r="AF32" i="1" s="1"/>
  <c r="AD32" i="1"/>
  <c r="AC32" i="1"/>
  <c r="AB32" i="1"/>
  <c r="AE30" i="1"/>
  <c r="AF30" i="1" s="1"/>
  <c r="AD30" i="1"/>
  <c r="AC30" i="1"/>
  <c r="AB30" i="1"/>
  <c r="AE29" i="1"/>
  <c r="AF29" i="1" s="1"/>
  <c r="AD29" i="1"/>
  <c r="AC29" i="1"/>
  <c r="AB29" i="1"/>
  <c r="AE28" i="1"/>
  <c r="AF28" i="1" s="1"/>
  <c r="AD28" i="1"/>
  <c r="AC28" i="1"/>
  <c r="AB28" i="1"/>
  <c r="AE27" i="1"/>
  <c r="AF27" i="1" s="1"/>
  <c r="AD27" i="1"/>
  <c r="AC27" i="1"/>
  <c r="AB27" i="1"/>
  <c r="AE26" i="1"/>
  <c r="AF26" i="1" s="1"/>
  <c r="AD26" i="1"/>
  <c r="AC26" i="1"/>
  <c r="AB26" i="1"/>
  <c r="AE22" i="1"/>
  <c r="AF22" i="1" s="1"/>
  <c r="AD22" i="1"/>
  <c r="AC22" i="1"/>
  <c r="AB22" i="1"/>
  <c r="AE20" i="1"/>
  <c r="AF20" i="1" s="1"/>
  <c r="AD20" i="1"/>
  <c r="AC20" i="1"/>
  <c r="AB20" i="1"/>
  <c r="AE19" i="1"/>
  <c r="AF19" i="1" s="1"/>
  <c r="AD19" i="1"/>
  <c r="AC19" i="1"/>
  <c r="AB19" i="1"/>
  <c r="AE18" i="1"/>
  <c r="AF18" i="1" s="1"/>
  <c r="AD18" i="1"/>
  <c r="AC18" i="1"/>
  <c r="AB18" i="1"/>
  <c r="AE17" i="1"/>
  <c r="AF17" i="1" s="1"/>
  <c r="AD17" i="1"/>
  <c r="AC17" i="1"/>
  <c r="AB17" i="1"/>
  <c r="AE16" i="1"/>
  <c r="AF16" i="1" s="1"/>
  <c r="AD16" i="1"/>
  <c r="AC16" i="1"/>
  <c r="AB16" i="1"/>
  <c r="AE14" i="1"/>
  <c r="AF14" i="1" s="1"/>
  <c r="AD14" i="1"/>
  <c r="AC14" i="1"/>
  <c r="AB14" i="1"/>
  <c r="AE11" i="1"/>
  <c r="AF11" i="1" s="1"/>
  <c r="AD11" i="1"/>
  <c r="AC11" i="1"/>
  <c r="AB11" i="1"/>
  <c r="AE8" i="1"/>
  <c r="AD8" i="1"/>
  <c r="AC8" i="1"/>
  <c r="AB8" i="1"/>
  <c r="AE6" i="1"/>
  <c r="AF6" i="1" s="1"/>
  <c r="AD6" i="1"/>
  <c r="AC6" i="1"/>
  <c r="AB6" i="1"/>
  <c r="AE4" i="1"/>
  <c r="AF4" i="1" s="1"/>
  <c r="AD4" i="1"/>
  <c r="AC4" i="1"/>
  <c r="AB4" i="1"/>
  <c r="AE3" i="1"/>
  <c r="AF3" i="1" s="1"/>
  <c r="AD3" i="1"/>
  <c r="AC3" i="1"/>
  <c r="AB3" i="1"/>
  <c r="E7" i="2"/>
  <c r="F7" i="2"/>
  <c r="E10" i="2"/>
  <c r="E19" i="1" l="1"/>
  <c r="N4" i="2" s="1"/>
  <c r="F19" i="1"/>
  <c r="O4" i="2" s="1"/>
  <c r="G19" i="1"/>
  <c r="P4" i="2" s="1"/>
  <c r="D19" i="1"/>
  <c r="M4" i="2" s="1"/>
  <c r="I30" i="1"/>
  <c r="H2" i="2"/>
  <c r="Q7" i="2" s="1"/>
  <c r="Q17" i="2" s="1"/>
  <c r="Q18" i="2" s="1"/>
  <c r="M2" i="2"/>
  <c r="Q4" i="2"/>
  <c r="L9" i="2" l="1"/>
  <c r="L8" i="2"/>
  <c r="N8" i="2"/>
  <c r="O8" i="2"/>
  <c r="M7" i="2"/>
  <c r="M17" i="2" s="1"/>
  <c r="M18" i="2" s="1"/>
  <c r="N9" i="2"/>
  <c r="N7" i="2"/>
  <c r="N17" i="2" s="1"/>
  <c r="N18" i="2" s="1"/>
  <c r="M9" i="2"/>
  <c r="M8" i="2"/>
  <c r="P9" i="2"/>
  <c r="P8" i="2"/>
  <c r="O7" i="2"/>
  <c r="O17" i="2" s="1"/>
  <c r="O18" i="2" s="1"/>
  <c r="Q8" i="2"/>
  <c r="L7" i="2"/>
  <c r="L17" i="2" s="1"/>
  <c r="L18" i="2" s="1"/>
  <c r="Q9" i="2"/>
  <c r="O9" i="2"/>
  <c r="P7" i="2"/>
  <c r="P17" i="2" s="1"/>
  <c r="P18" i="2" s="1"/>
  <c r="K11" i="2"/>
  <c r="K13" i="2" s="1"/>
  <c r="E11" i="2" s="1"/>
  <c r="K12" i="2"/>
  <c r="K10" i="2" l="1"/>
  <c r="K7" i="2" s="1"/>
  <c r="P14" i="2"/>
  <c r="O14" i="2"/>
  <c r="L14" i="2"/>
  <c r="K15" i="2" s="1"/>
  <c r="K16" i="2" s="1"/>
  <c r="Q14" i="2"/>
  <c r="M14" i="2"/>
  <c r="L11" i="2"/>
  <c r="C34" i="1" s="1"/>
  <c r="N14" i="2"/>
  <c r="C33" i="1" l="1"/>
  <c r="K9" i="2"/>
  <c r="K14" i="2" s="1"/>
</calcChain>
</file>

<file path=xl/sharedStrings.xml><?xml version="1.0" encoding="utf-8"?>
<sst xmlns="http://schemas.openxmlformats.org/spreadsheetml/2006/main" count="1003" uniqueCount="335">
  <si>
    <t>Cartridge</t>
  </si>
  <si>
    <t>Pressure Increments</t>
  </si>
  <si>
    <t>Pressure Range According to SAAMI</t>
  </si>
  <si>
    <t>Pressure Range Start</t>
  </si>
  <si>
    <t>Pressure Range End</t>
  </si>
  <si>
    <t>10mm Automatic</t>
  </si>
  <si>
    <t>20,000-45,000</t>
  </si>
  <si>
    <t>Cart. Caliber:</t>
  </si>
  <si>
    <t xml:space="preserve">17 Remington </t>
  </si>
  <si>
    <t>35,000 – 60,000</t>
  </si>
  <si>
    <t xml:space="preserve">17 Remington Fireball </t>
  </si>
  <si>
    <t>Cart. Manufacturer:</t>
  </si>
  <si>
    <t xml:space="preserve">204 Ruger </t>
  </si>
  <si>
    <t>0.010</t>
  </si>
  <si>
    <t xml:space="preserve">218 Bee </t>
  </si>
  <si>
    <t xml:space="preserve">N/E </t>
  </si>
  <si>
    <t>N/E</t>
  </si>
  <si>
    <t>Trans. Job #:</t>
  </si>
  <si>
    <t>s/n:</t>
  </si>
  <si>
    <t>22 Calibers (Short, Long, LR, LR Shot, WMRF)</t>
  </si>
  <si>
    <t>10,000-30,000</t>
  </si>
  <si>
    <t xml:space="preserve">22 Hornet </t>
  </si>
  <si>
    <t>Transducer Model No.:</t>
  </si>
  <si>
    <t xml:space="preserve">220 Swift </t>
  </si>
  <si>
    <t xml:space="preserve">221 Remington Fireball </t>
  </si>
  <si>
    <t>Cal. Adapter Model:</t>
  </si>
  <si>
    <t xml:space="preserve">222 Remington </t>
  </si>
  <si>
    <t xml:space="preserve">222 Remington Magnum </t>
  </si>
  <si>
    <t>Spacer Size:</t>
  </si>
  <si>
    <t>Trans. Cap.:</t>
  </si>
  <si>
    <t xml:space="preserve">22-250 Remington </t>
  </si>
  <si>
    <t xml:space="preserve">223 Remington </t>
  </si>
  <si>
    <t>Date:</t>
  </si>
  <si>
    <t>By:</t>
  </si>
  <si>
    <t xml:space="preserve">223 Winchester Super Short Magnum </t>
  </si>
  <si>
    <t xml:space="preserve">224 Weatherby Magnum </t>
  </si>
  <si>
    <t>Charge Amp Set.</t>
  </si>
  <si>
    <t xml:space="preserve">225 Winchester </t>
  </si>
  <si>
    <t xml:space="preserve">240 Weatherby Magnum </t>
  </si>
  <si>
    <t xml:space="preserve">243 Winchester </t>
  </si>
  <si>
    <t>Test Pressure ***</t>
  </si>
  <si>
    <t xml:space="preserve">243 Winchester Super Short Magnum </t>
  </si>
  <si>
    <t>25 Automatic</t>
  </si>
  <si>
    <t>18,000-30,000</t>
  </si>
  <si>
    <t>25 North American Arms</t>
  </si>
  <si>
    <t>Round</t>
  </si>
  <si>
    <t xml:space="preserve">25 Winchester Super Short Magnum </t>
  </si>
  <si>
    <t>250 Savage</t>
  </si>
  <si>
    <t xml:space="preserve">25-06 Remington </t>
  </si>
  <si>
    <t>25-20 Winchester</t>
  </si>
  <si>
    <t xml:space="preserve"> N/E</t>
  </si>
  <si>
    <t>Raw Avg</t>
  </si>
  <si>
    <t>25-35 Winchester</t>
  </si>
  <si>
    <t>Adj. Avg</t>
  </si>
  <si>
    <t xml:space="preserve">257 Roberts </t>
  </si>
  <si>
    <t xml:space="preserve">257 Roberts +P </t>
  </si>
  <si>
    <t xml:space="preserve">257 Weatherby Magnum </t>
  </si>
  <si>
    <t xml:space="preserve">260 Remington </t>
  </si>
  <si>
    <t xml:space="preserve">264 Winchester Magnum </t>
  </si>
  <si>
    <t xml:space="preserve">270 Weatherby Magnum </t>
  </si>
  <si>
    <t xml:space="preserve">270 Winchester </t>
  </si>
  <si>
    <t xml:space="preserve">270 Winchester Short Magnum </t>
  </si>
  <si>
    <t xml:space="preserve">280 Ackley Improved </t>
  </si>
  <si>
    <t xml:space="preserve">280 Remington </t>
  </si>
  <si>
    <t xml:space="preserve">284 Winchester </t>
  </si>
  <si>
    <t>Linearity</t>
  </si>
  <si>
    <t xml:space="preserve">30 Carbine </t>
  </si>
  <si>
    <t>20,000 – 45,000</t>
  </si>
  <si>
    <t>Sensitivity</t>
  </si>
  <si>
    <t>30 Luger (7.65mm)</t>
  </si>
  <si>
    <t xml:space="preserve">30 Remington AR </t>
  </si>
  <si>
    <t xml:space="preserve">30 Thompson Center </t>
  </si>
  <si>
    <t>300 AAC Blackout</t>
  </si>
  <si>
    <t xml:space="preserve">300 Holland &amp; Holland Magnum </t>
  </si>
  <si>
    <t xml:space="preserve">300 Pegasus </t>
  </si>
  <si>
    <t>**Adjusted Average reflects Charge amp setting of 5K for 35,000 psi &amp; 10K for 60,000psi</t>
  </si>
  <si>
    <t xml:space="preserve">300 Remington Short Action Ultra Magnum </t>
  </si>
  <si>
    <t>Reference Test Procedure #44444 Appendix A if Test Pressure is not specified</t>
  </si>
  <si>
    <t xml:space="preserve">300 Remington Ultra Magnum </t>
  </si>
  <si>
    <t xml:space="preserve">300 Ruger Compact Magnum </t>
  </si>
  <si>
    <t xml:space="preserve">300 Savage </t>
  </si>
  <si>
    <t>30,000 – 55,000</t>
  </si>
  <si>
    <t xml:space="preserve">300 Weatherby Magnum </t>
  </si>
  <si>
    <t xml:space="preserve">300 Winchester Magnum </t>
  </si>
  <si>
    <t xml:space="preserve">300 Winchester Short Magnum </t>
  </si>
  <si>
    <t xml:space="preserve">30-06 Springfield </t>
  </si>
  <si>
    <t xml:space="preserve">303 British </t>
  </si>
  <si>
    <t xml:space="preserve">30-30 Winchester </t>
  </si>
  <si>
    <t>25,000 – 50,000</t>
  </si>
  <si>
    <t>30-378 Weatherby Magnum</t>
  </si>
  <si>
    <t xml:space="preserve">30-40 Krag </t>
  </si>
  <si>
    <t xml:space="preserve">307 Winchester </t>
  </si>
  <si>
    <t xml:space="preserve">308 Marlin Express </t>
  </si>
  <si>
    <t xml:space="preserve">308 Winchester </t>
  </si>
  <si>
    <t>32 Automatic</t>
  </si>
  <si>
    <t>15,000-25,000</t>
  </si>
  <si>
    <t>32 H&amp;R Magnum</t>
  </si>
  <si>
    <t>32 North American Arms</t>
  </si>
  <si>
    <t>32 Short Colt</t>
  </si>
  <si>
    <t>32 Smith &amp; Wesson</t>
  </si>
  <si>
    <t>12,000-20,000</t>
  </si>
  <si>
    <t>32 Smith &amp; Wesson Long</t>
  </si>
  <si>
    <t>10,000-18,000</t>
  </si>
  <si>
    <t xml:space="preserve">32 Winchester Special </t>
  </si>
  <si>
    <t xml:space="preserve">32-20 Winchester </t>
  </si>
  <si>
    <t xml:space="preserve">32-40 Winchester </t>
  </si>
  <si>
    <t xml:space="preserve">325 Winchester Short Magnum </t>
  </si>
  <si>
    <t>327 Federal Magnum</t>
  </si>
  <si>
    <t>25,000-50,000</t>
  </si>
  <si>
    <t xml:space="preserve">338 Excaliber </t>
  </si>
  <si>
    <t xml:space="preserve">338 Federal </t>
  </si>
  <si>
    <t xml:space="preserve">338 Lapua Magnum </t>
  </si>
  <si>
    <t xml:space="preserve">338 Marlin Express </t>
  </si>
  <si>
    <t xml:space="preserve">338 Remington Ultra Magnum </t>
  </si>
  <si>
    <t xml:space="preserve">338 Ruger Compact Magnum </t>
  </si>
  <si>
    <t xml:space="preserve">338 Winchester Magnum </t>
  </si>
  <si>
    <t xml:space="preserve">338-06 A-Square </t>
  </si>
  <si>
    <t xml:space="preserve">338-378 Weatherby Magnum </t>
  </si>
  <si>
    <t xml:space="preserve">340 Weatherby Magnum </t>
  </si>
  <si>
    <t xml:space="preserve">348 Winchester </t>
  </si>
  <si>
    <t xml:space="preserve">35 Remington </t>
  </si>
  <si>
    <t xml:space="preserve">35 Whelen </t>
  </si>
  <si>
    <t xml:space="preserve">350 Remington Magnum </t>
  </si>
  <si>
    <t>356 TSW</t>
  </si>
  <si>
    <t>35,000-60,000</t>
  </si>
  <si>
    <t xml:space="preserve">356 Winchester </t>
  </si>
  <si>
    <t>357 Magnum</t>
  </si>
  <si>
    <t>357 Sig</t>
  </si>
  <si>
    <t xml:space="preserve">358 Shooting Times Alaskan </t>
  </si>
  <si>
    <t xml:space="preserve">358 Winchester </t>
  </si>
  <si>
    <t xml:space="preserve">370 Sako Magnum </t>
  </si>
  <si>
    <t xml:space="preserve">375 Holland &amp; Holland Magnum </t>
  </si>
  <si>
    <t xml:space="preserve">375 Remington Ultra Magnum </t>
  </si>
  <si>
    <t xml:space="preserve">375 Ruger </t>
  </si>
  <si>
    <t xml:space="preserve">375 Winchester </t>
  </si>
  <si>
    <t xml:space="preserve">376 Steyr </t>
  </si>
  <si>
    <t xml:space="preserve">378 Weatherby Magnum </t>
  </si>
  <si>
    <t xml:space="preserve">38 Automatic </t>
  </si>
  <si>
    <t>38 Smith &amp; Wesson</t>
  </si>
  <si>
    <t>38 Special</t>
  </si>
  <si>
    <t>15,000-30,000</t>
  </si>
  <si>
    <t>38 Special +P</t>
  </si>
  <si>
    <t>38 Special Match</t>
  </si>
  <si>
    <t>38 Super Automatic +P</t>
  </si>
  <si>
    <t>380 Automatic</t>
  </si>
  <si>
    <t xml:space="preserve">38-40 Winchester </t>
  </si>
  <si>
    <t xml:space="preserve">38-55 Winchester </t>
  </si>
  <si>
    <t>40 Smith &amp; Wesson</t>
  </si>
  <si>
    <t>400 Cor-Bon</t>
  </si>
  <si>
    <t xml:space="preserve">405 Winchester </t>
  </si>
  <si>
    <t>41 Remington Magnum</t>
  </si>
  <si>
    <t xml:space="preserve">416 Remington Magnum </t>
  </si>
  <si>
    <t xml:space="preserve">416 Rigby </t>
  </si>
  <si>
    <t xml:space="preserve">416 Ruger </t>
  </si>
  <si>
    <t xml:space="preserve">416 Weatherby Magnum </t>
  </si>
  <si>
    <t>44 Remington Magnum</t>
  </si>
  <si>
    <t xml:space="preserve">44 Remington Magnum </t>
  </si>
  <si>
    <t>44 Smith &amp; Wesson Special</t>
  </si>
  <si>
    <t xml:space="preserve">444 Marlin </t>
  </si>
  <si>
    <t xml:space="preserve">44-40 Winchester </t>
  </si>
  <si>
    <t>10,000 – 18,000</t>
  </si>
  <si>
    <t>45 Auto Rim</t>
  </si>
  <si>
    <t>45 Automatic</t>
  </si>
  <si>
    <t>45 Automatic +P</t>
  </si>
  <si>
    <t>45 Automatic Match</t>
  </si>
  <si>
    <t>45 Colt</t>
  </si>
  <si>
    <t>45 Glock Automatic Pistol</t>
  </si>
  <si>
    <t>45 Winchester Magnum</t>
  </si>
  <si>
    <t xml:space="preserve">450 Bushmaster </t>
  </si>
  <si>
    <t xml:space="preserve">450 Marlin </t>
  </si>
  <si>
    <t>454 Casull</t>
  </si>
  <si>
    <t>45-70 Government</t>
  </si>
  <si>
    <t>15,000 – 40,000</t>
  </si>
  <si>
    <t xml:space="preserve">458 Lott </t>
  </si>
  <si>
    <t xml:space="preserve">458 Winchester Magnum </t>
  </si>
  <si>
    <t>460 Smith &amp; Wesson Magnum</t>
  </si>
  <si>
    <t xml:space="preserve">460 Weatherby Magnum </t>
  </si>
  <si>
    <t xml:space="preserve">470 Capstick </t>
  </si>
  <si>
    <t xml:space="preserve">470 Nitro Express </t>
  </si>
  <si>
    <t>475 Linebaugh</t>
  </si>
  <si>
    <t>480 Ruger</t>
  </si>
  <si>
    <t>30,000-55,000</t>
  </si>
  <si>
    <t>50 Action Express</t>
  </si>
  <si>
    <t xml:space="preserve">500 A-Square </t>
  </si>
  <si>
    <t>500 Smith &amp; Wesson Magnum</t>
  </si>
  <si>
    <t>500 Special</t>
  </si>
  <si>
    <t xml:space="preserve">6.5-06 A-Square </t>
  </si>
  <si>
    <t xml:space="preserve">6.5mm Remington Magnum </t>
  </si>
  <si>
    <t xml:space="preserve">6.5mm x 55 Swedish </t>
  </si>
  <si>
    <t xml:space="preserve">6.8mm Remington SPC </t>
  </si>
  <si>
    <t xml:space="preserve">6mm Remington </t>
  </si>
  <si>
    <t xml:space="preserve">7 x 64 Brenneke </t>
  </si>
  <si>
    <t xml:space="preserve">7.62 x 39 </t>
  </si>
  <si>
    <t xml:space="preserve">7-30 Waters </t>
  </si>
  <si>
    <t xml:space="preserve">7mm Mauser (7x57) </t>
  </si>
  <si>
    <t xml:space="preserve">7mm Remington Magnum </t>
  </si>
  <si>
    <t xml:space="preserve">7mm Remington Short Action Ultra Magnum </t>
  </si>
  <si>
    <t xml:space="preserve">7mm Remington Ultra Magnum </t>
  </si>
  <si>
    <t xml:space="preserve">7mm Shooting Times Westerner </t>
  </si>
  <si>
    <t xml:space="preserve">7mm Weatherby Magnum </t>
  </si>
  <si>
    <t xml:space="preserve">7mm Winchester Short Magnum </t>
  </si>
  <si>
    <t xml:space="preserve">7mm-08 Remington </t>
  </si>
  <si>
    <t xml:space="preserve">8mm Mauser (8 x 57) </t>
  </si>
  <si>
    <t xml:space="preserve">8mm Remington Magnum </t>
  </si>
  <si>
    <t>9 x 18 Markov</t>
  </si>
  <si>
    <t>9 x 23 Winchester</t>
  </si>
  <si>
    <t>9mm Luger</t>
  </si>
  <si>
    <t>9mm Win Mag</t>
  </si>
  <si>
    <t>Range 1: 10,000 to 18,000 (2,000 Increments)</t>
  </si>
  <si>
    <t>10,000 - 18,000</t>
  </si>
  <si>
    <t>10,000</t>
  </si>
  <si>
    <t>18,000</t>
  </si>
  <si>
    <t>Range 2: 10,000 to 30,000 (5,000 Increments)</t>
  </si>
  <si>
    <t>10,000 - 30,000</t>
  </si>
  <si>
    <t>12,000 - 20,000</t>
  </si>
  <si>
    <t>15,000 - 30,000</t>
  </si>
  <si>
    <t>15,000 - 40,000</t>
  </si>
  <si>
    <t>18,000 - 30,000</t>
  </si>
  <si>
    <t>20,000 - 45,000</t>
  </si>
  <si>
    <t>25,000 - 50,000</t>
  </si>
  <si>
    <t>35,000 - 60,000</t>
  </si>
  <si>
    <t>Through Zero</t>
  </si>
  <si>
    <t>Min_Cal_Range</t>
  </si>
  <si>
    <t>Max_Cal_Range</t>
  </si>
  <si>
    <t>Data Points</t>
  </si>
  <si>
    <t>Data 1</t>
  </si>
  <si>
    <t>Data 2</t>
  </si>
  <si>
    <t>Data 3</t>
  </si>
  <si>
    <t>Data 4</t>
  </si>
  <si>
    <t>Data 5</t>
  </si>
  <si>
    <t>Data 6</t>
  </si>
  <si>
    <t>Data 7</t>
  </si>
  <si>
    <t>Data 8</t>
  </si>
  <si>
    <t>Data 9</t>
  </si>
  <si>
    <t>Data 10</t>
  </si>
  <si>
    <t>Data 11</t>
  </si>
  <si>
    <t>Data 12</t>
  </si>
  <si>
    <t>Data 13</t>
  </si>
  <si>
    <t>Data 14</t>
  </si>
  <si>
    <t>N</t>
  </si>
  <si>
    <t xml:space="preserve"> </t>
  </si>
  <si>
    <t>Primary Calculation (typically English measurement)</t>
  </si>
  <si>
    <t>Seq</t>
  </si>
  <si>
    <t>X-Values</t>
  </si>
  <si>
    <t>Y-observed</t>
  </si>
  <si>
    <t>Y-Computed</t>
  </si>
  <si>
    <t>Observed Offset</t>
  </si>
  <si>
    <t>Y-Intercept</t>
  </si>
  <si>
    <t># Sig Digits</t>
  </si>
  <si>
    <t>Deviation</t>
  </si>
  <si>
    <t>Linearity F/S</t>
  </si>
  <si>
    <t>Rounded Linearity</t>
  </si>
  <si>
    <t>X-axis # Sig Digits</t>
  </si>
  <si>
    <t>Rounded X's</t>
  </si>
  <si>
    <t>***ALWAYS REFERENCE TEST PROCEDURE # 44444 FOR OFFICIAL SAAMI INCREMENT AND RANGES DOCUMENT***</t>
  </si>
  <si>
    <t>Standard Ranges</t>
  </si>
  <si>
    <t>Range 1: 10,000 to 18,000 (5,000 Increments)</t>
  </si>
  <si>
    <t>338 Norma Magnum</t>
  </si>
  <si>
    <t>338 Norma Magnum - PCS-4AC</t>
  </si>
  <si>
    <t>60,000 – 80,000</t>
  </si>
  <si>
    <t xml:space="preserve">5.56 x 45mm </t>
  </si>
  <si>
    <t>4.6x30mm HK</t>
  </si>
  <si>
    <t>Range 3: 10,000 to 35,000 (5,000 Increments)</t>
  </si>
  <si>
    <t>10,000 - 35,000</t>
  </si>
  <si>
    <t>15,000-35,000</t>
  </si>
  <si>
    <t>Range 4: 12,000 to 20,000 (2,000 Increments)</t>
  </si>
  <si>
    <t>Range 5: 15,000 to 30,000 (3,000 Increments)</t>
  </si>
  <si>
    <t>Range 6: 15,000 to 40,000 (5,000 Increments)</t>
  </si>
  <si>
    <t>Range 7: 18,000 to 30,000 (3,000 Increments)</t>
  </si>
  <si>
    <t>Range 8: 20,000 to 45,000 (5,000 Increments)</t>
  </si>
  <si>
    <t>Range 9: 25,000 to 50,000 (5,000 Increments)</t>
  </si>
  <si>
    <t>Range 10: 35,000 to 60,000 (5,000 Increments)</t>
  </si>
  <si>
    <t>500 Linebaugh</t>
  </si>
  <si>
    <t>500 Linbaugh</t>
  </si>
  <si>
    <t>458 Socom</t>
  </si>
  <si>
    <t>338 Spectre</t>
  </si>
  <si>
    <t>26 Nosler</t>
  </si>
  <si>
    <t>RAS12</t>
  </si>
  <si>
    <t>9.3 x 62</t>
  </si>
  <si>
    <t>28 Nosler</t>
  </si>
  <si>
    <t>40,000 – 65,000</t>
  </si>
  <si>
    <t>30 Nosler</t>
  </si>
  <si>
    <t>33 Nosler</t>
  </si>
  <si>
    <t>6.5mm x 300 Weatherby Magnum</t>
  </si>
  <si>
    <t>CCI Modified 22LR</t>
  </si>
  <si>
    <t>5.7 x 28</t>
  </si>
  <si>
    <t>23,000-35,000</t>
  </si>
  <si>
    <t>17 Hornet</t>
  </si>
  <si>
    <t>20 Nosler</t>
  </si>
  <si>
    <t>22 Nosler</t>
  </si>
  <si>
    <t>300 Norma Magnum</t>
  </si>
  <si>
    <t>375 Chey Tac</t>
  </si>
  <si>
    <t>408 Chey Tac</t>
  </si>
  <si>
    <t>44 Auto Magnum Pistol</t>
  </si>
  <si>
    <t>470 Turnbull</t>
  </si>
  <si>
    <t>22 Winchester Super Magnum</t>
  </si>
  <si>
    <t>10,000 – 35,000</t>
  </si>
  <si>
    <t>224 Valkyrie</t>
  </si>
  <si>
    <t xml:space="preserve">6mm Creedmoor </t>
  </si>
  <si>
    <t>6.5 Creedmoor</t>
  </si>
  <si>
    <t xml:space="preserve">224 Valkyrie </t>
  </si>
  <si>
    <t>10,000 – 30,000</t>
  </si>
  <si>
    <t>18,000 – 30,000</t>
  </si>
  <si>
    <t>15,000 – 30,000</t>
  </si>
  <si>
    <t>15,000 – 25,000</t>
  </si>
  <si>
    <t>15,000 – 35,000</t>
  </si>
  <si>
    <t>23,000 – 35,000</t>
  </si>
  <si>
    <t>8,000 – 20,000</t>
  </si>
  <si>
    <t xml:space="preserve"> 10,000 – 30,000</t>
  </si>
  <si>
    <t>12,000 – 20,000</t>
  </si>
  <si>
    <t>6mm Creedmoor</t>
  </si>
  <si>
    <t>40,000 – 90,000</t>
  </si>
  <si>
    <t>300 Freedom</t>
  </si>
  <si>
    <t>454 Casull (Proof Pressure - 090M164)</t>
  </si>
  <si>
    <t>24 Nosler</t>
  </si>
  <si>
    <r>
      <t>*Average of 3 rounds to check linearity before continuing on for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5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rounds.</t>
    </r>
  </si>
  <si>
    <t>6mm XC</t>
  </si>
  <si>
    <t>348 Turnbull</t>
  </si>
  <si>
    <t>12 Gauge - 2.75"</t>
  </si>
  <si>
    <t>350 Legend</t>
  </si>
  <si>
    <t>6.8mm Winchester Short Magnum</t>
  </si>
  <si>
    <t>45 ACP Shotshell</t>
  </si>
  <si>
    <t>40 Smith &amp; Wesson Shotshell</t>
  </si>
  <si>
    <t>300 Precision Rifle Cartridge (300 PRC)</t>
  </si>
  <si>
    <t>40,000 - 65,000</t>
  </si>
  <si>
    <t>6.5mm Precision Rifle Cartridge (6.5 PRC)</t>
  </si>
  <si>
    <t>22 Creedmoor</t>
  </si>
  <si>
    <t>35,000 - 60, 000</t>
  </si>
  <si>
    <t>300 HAM'R</t>
  </si>
  <si>
    <t xml:space="preserve">375 EnAbelr </t>
  </si>
  <si>
    <t>277 Sig Fury (Proof Pressure - 090B344)</t>
  </si>
  <si>
    <t>40,000 - 90,000</t>
  </si>
  <si>
    <t xml:space="preserve">5.7 x 28mm FN </t>
  </si>
  <si>
    <t>27 Nosler</t>
  </si>
  <si>
    <t>6.5 Spectre Magnum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</si>
</sst>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>
      <alignment horizontal="right"/>
    </xf>
    <xf numFmtId="0" fontId="8" fillId="0" borderId="0" xfId="0" applyFont="1"/>
    <xf numFmtId="10" fontId="2" fillId="0" borderId="0" xfId="1" applyNumberFormat="1" applyFont="1"/>
    <xf numFmtId="10" fontId="2" fillId="0" borderId="0" xfId="1" applyNumberFormat="1" applyFont="1" applyProtection="1"/>
    <xf numFmtId="165" fontId="2" fillId="0" borderId="0" xfId="1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9" fillId="0" borderId="4" xfId="0" applyFont="1" applyBorder="1" applyAlignment="1" applyProtection="1"/>
    <xf numFmtId="0" fontId="4" fillId="0" borderId="0" xfId="0" applyFont="1" applyBorder="1" applyAlignment="1">
      <alignment horizontal="center"/>
    </xf>
    <xf numFmtId="0" fontId="4" fillId="0" borderId="4" xfId="0" applyFont="1" applyBorder="1" applyProtection="1">
      <protection locked="0"/>
    </xf>
    <xf numFmtId="0" fontId="9" fillId="0" borderId="4" xfId="0" applyFont="1" applyBorder="1" applyProtection="1"/>
    <xf numFmtId="3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 applyProtection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 applyProtection="1">
      <alignment horizontal="center"/>
    </xf>
    <xf numFmtId="0" fontId="4" fillId="0" borderId="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9" fillId="0" borderId="12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9" fillId="0" borderId="18" xfId="0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19" xfId="0" applyFont="1" applyBorder="1" applyProtection="1"/>
    <xf numFmtId="0" fontId="4" fillId="0" borderId="15" xfId="0" applyFont="1" applyBorder="1" applyProtection="1"/>
    <xf numFmtId="0" fontId="9" fillId="0" borderId="20" xfId="0" applyFont="1" applyBorder="1" applyAlignment="1" applyProtection="1">
      <alignment horizontal="center"/>
    </xf>
    <xf numFmtId="0" fontId="4" fillId="0" borderId="1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9" fillId="0" borderId="22" xfId="0" applyFont="1" applyBorder="1" applyAlignment="1" applyProtection="1">
      <alignment horizontal="center"/>
    </xf>
    <xf numFmtId="0" fontId="4" fillId="0" borderId="23" xfId="0" applyFont="1" applyBorder="1" applyProtection="1"/>
    <xf numFmtId="0" fontId="4" fillId="0" borderId="24" xfId="0" applyFont="1" applyBorder="1" applyProtection="1"/>
    <xf numFmtId="0" fontId="4" fillId="0" borderId="8" xfId="0" applyFont="1" applyBorder="1" applyProtection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0" fontId="4" fillId="0" borderId="0" xfId="0" applyNumberFormat="1" applyFont="1"/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/>
    <xf numFmtId="3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25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/>
    <xf numFmtId="0" fontId="11" fillId="0" borderId="2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/>
    <xf numFmtId="0" fontId="11" fillId="0" borderId="2" xfId="0" applyFont="1" applyFill="1" applyBorder="1"/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  <protection locked="0"/>
    </xf>
    <xf numFmtId="3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9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center" wrapText="1"/>
    </xf>
    <xf numFmtId="0" fontId="9" fillId="0" borderId="37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9" fillId="0" borderId="24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14" fontId="4" fillId="0" borderId="4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20"/>
  <sheetViews>
    <sheetView tabSelected="1" zoomScale="101" zoomScaleNormal="101" workbookViewId="0">
      <selection activeCell="N10" sqref="N10"/>
    </sheetView>
  </sheetViews>
  <sheetFormatPr defaultColWidth="9.140625" defaultRowHeight="13.15" customHeight="1" x14ac:dyDescent="0.2"/>
  <cols>
    <col min="1" max="1" width="3.85546875" style="6" customWidth="1"/>
    <col min="2" max="2" width="11.42578125" style="6" customWidth="1"/>
    <col min="3" max="3" width="8.42578125" style="6" bestFit="1" customWidth="1"/>
    <col min="4" max="4" width="8.7109375" style="6" bestFit="1" customWidth="1"/>
    <col min="5" max="5" width="10.7109375" style="6" customWidth="1"/>
    <col min="6" max="6" width="9.140625" style="6"/>
    <col min="7" max="7" width="3.28515625" style="6" customWidth="1"/>
    <col min="8" max="8" width="6.28515625" style="6" customWidth="1"/>
    <col min="9" max="23" width="9.140625" style="6"/>
    <col min="24" max="24" width="40.85546875" style="6" customWidth="1"/>
    <col min="25" max="25" width="18.42578125" style="6" customWidth="1"/>
    <col min="26" max="26" width="32.42578125" style="6" customWidth="1"/>
    <col min="27" max="27" width="23.85546875" style="6" customWidth="1"/>
    <col min="28" max="28" width="18.42578125" style="6" customWidth="1"/>
    <col min="29" max="32" width="9.140625" style="6"/>
    <col min="33" max="33" width="18.42578125" style="6" customWidth="1"/>
    <col min="34" max="16384" width="9.140625" style="6"/>
  </cols>
  <sheetData>
    <row r="1" spans="2:33" ht="13.15" customHeight="1" x14ac:dyDescent="0.2">
      <c r="C1" s="92" t="s">
        <v>7</v>
      </c>
      <c r="D1" s="92"/>
      <c r="E1" s="94" t="s">
        <v>334</v>
      </c>
      <c r="F1" s="93"/>
      <c r="G1" s="93"/>
      <c r="H1" s="93"/>
      <c r="I1" s="93"/>
      <c r="J1" s="93"/>
      <c r="K1" s="21"/>
      <c r="L1" s="21"/>
      <c r="X1" s="69" t="s">
        <v>5</v>
      </c>
      <c r="Y1" s="70">
        <v>5000</v>
      </c>
      <c r="Z1" s="68" t="s">
        <v>67</v>
      </c>
      <c r="AA1" s="70">
        <v>20000</v>
      </c>
      <c r="AB1" s="70">
        <f t="shared" ref="AB1" si="0">$AA1+($Y1*1)</f>
        <v>25000</v>
      </c>
      <c r="AC1" s="70">
        <f t="shared" ref="AC1" si="1">$AA1+($Y1*2)</f>
        <v>30000</v>
      </c>
      <c r="AD1" s="70">
        <f t="shared" ref="AD1" si="2">$AA1+($Y1*3)</f>
        <v>35000</v>
      </c>
      <c r="AE1" s="70">
        <f t="shared" ref="AE1" si="3">$AA1+($Y1*4)</f>
        <v>40000</v>
      </c>
      <c r="AF1" s="70">
        <f t="shared" ref="AF1:AF7" si="4">IF(AE1&lt;AG1,AG1,"")</f>
        <v>45000</v>
      </c>
      <c r="AG1" s="70">
        <v>45000</v>
      </c>
    </row>
    <row r="2" spans="2:33" ht="13.15" customHeight="1" x14ac:dyDescent="0.2">
      <c r="X2" s="69" t="s">
        <v>287</v>
      </c>
      <c r="Y2" s="70">
        <v>5000</v>
      </c>
      <c r="Z2" s="68" t="s">
        <v>9</v>
      </c>
      <c r="AA2" s="70">
        <v>35000</v>
      </c>
      <c r="AB2" s="70">
        <f t="shared" ref="AB2:AB12" si="5">$AA2+($Y2*1)</f>
        <v>40000</v>
      </c>
      <c r="AC2" s="70">
        <f t="shared" ref="AC2:AC12" si="6">$AA2+($Y2*2)</f>
        <v>45000</v>
      </c>
      <c r="AD2" s="70">
        <f t="shared" ref="AD2:AD12" si="7">$AA2+($Y2*3)</f>
        <v>50000</v>
      </c>
      <c r="AE2" s="70">
        <f t="shared" ref="AE2:AE12" si="8">$AA2+($Y2*4)</f>
        <v>55000</v>
      </c>
      <c r="AF2" s="70">
        <f t="shared" si="4"/>
        <v>60000</v>
      </c>
      <c r="AG2" s="70">
        <v>60000</v>
      </c>
    </row>
    <row r="3" spans="2:33" ht="13.15" customHeight="1" x14ac:dyDescent="0.2">
      <c r="B3" s="21"/>
      <c r="C3" s="92" t="s">
        <v>11</v>
      </c>
      <c r="D3" s="92"/>
      <c r="E3" s="92"/>
      <c r="F3" s="93"/>
      <c r="G3" s="93"/>
      <c r="H3" s="93"/>
      <c r="I3" s="93"/>
      <c r="J3" s="93"/>
      <c r="X3" s="69" t="s">
        <v>8</v>
      </c>
      <c r="Y3" s="70">
        <v>5000</v>
      </c>
      <c r="Z3" s="68" t="s">
        <v>9</v>
      </c>
      <c r="AA3" s="70">
        <v>35000</v>
      </c>
      <c r="AB3" s="70">
        <f t="shared" si="5"/>
        <v>40000</v>
      </c>
      <c r="AC3" s="70">
        <f t="shared" si="6"/>
        <v>45000</v>
      </c>
      <c r="AD3" s="70">
        <f t="shared" si="7"/>
        <v>50000</v>
      </c>
      <c r="AE3" s="70">
        <f t="shared" si="8"/>
        <v>55000</v>
      </c>
      <c r="AF3" s="70">
        <f t="shared" si="4"/>
        <v>60000</v>
      </c>
      <c r="AG3" s="70">
        <v>60000</v>
      </c>
    </row>
    <row r="4" spans="2:33" ht="13.15" customHeight="1" x14ac:dyDescent="0.2">
      <c r="C4" s="22"/>
      <c r="D4" s="22"/>
      <c r="E4" s="22"/>
      <c r="X4" s="69" t="s">
        <v>10</v>
      </c>
      <c r="Y4" s="70">
        <v>5000</v>
      </c>
      <c r="Z4" s="68" t="s">
        <v>9</v>
      </c>
      <c r="AA4" s="70">
        <v>35000</v>
      </c>
      <c r="AB4" s="70">
        <f t="shared" si="5"/>
        <v>40000</v>
      </c>
      <c r="AC4" s="70">
        <f t="shared" si="6"/>
        <v>45000</v>
      </c>
      <c r="AD4" s="70">
        <f t="shared" si="7"/>
        <v>50000</v>
      </c>
      <c r="AE4" s="70">
        <f t="shared" si="8"/>
        <v>55000</v>
      </c>
      <c r="AF4" s="70">
        <f t="shared" si="4"/>
        <v>60000</v>
      </c>
      <c r="AG4" s="70">
        <v>60000</v>
      </c>
    </row>
    <row r="5" spans="2:33" ht="13.15" customHeight="1" x14ac:dyDescent="0.2">
      <c r="B5" s="21"/>
      <c r="C5" s="92" t="s">
        <v>17</v>
      </c>
      <c r="D5" s="92"/>
      <c r="E5" s="93"/>
      <c r="F5" s="93"/>
      <c r="G5" s="25"/>
      <c r="H5" s="26" t="s">
        <v>18</v>
      </c>
      <c r="I5" s="93"/>
      <c r="J5" s="93"/>
      <c r="X5" s="69" t="s">
        <v>288</v>
      </c>
      <c r="Y5" s="70">
        <v>5000</v>
      </c>
      <c r="Z5" s="68" t="s">
        <v>9</v>
      </c>
      <c r="AA5" s="70">
        <v>35000</v>
      </c>
      <c r="AB5" s="70">
        <f t="shared" si="5"/>
        <v>40000</v>
      </c>
      <c r="AC5" s="70">
        <f t="shared" si="6"/>
        <v>45000</v>
      </c>
      <c r="AD5" s="70">
        <f t="shared" si="7"/>
        <v>50000</v>
      </c>
      <c r="AE5" s="70">
        <f t="shared" si="8"/>
        <v>55000</v>
      </c>
      <c r="AF5" s="70">
        <f t="shared" si="4"/>
        <v>60000</v>
      </c>
      <c r="AG5" s="70">
        <v>60000</v>
      </c>
    </row>
    <row r="6" spans="2:33" ht="13.15" customHeight="1" x14ac:dyDescent="0.2">
      <c r="C6" s="22"/>
      <c r="D6" s="22"/>
      <c r="E6" s="22"/>
      <c r="X6" s="69" t="s">
        <v>12</v>
      </c>
      <c r="Y6" s="70">
        <v>5000</v>
      </c>
      <c r="Z6" s="68" t="s">
        <v>9</v>
      </c>
      <c r="AA6" s="70">
        <v>35000</v>
      </c>
      <c r="AB6" s="70">
        <f t="shared" si="5"/>
        <v>40000</v>
      </c>
      <c r="AC6" s="70">
        <f t="shared" si="6"/>
        <v>45000</v>
      </c>
      <c r="AD6" s="70">
        <f t="shared" si="7"/>
        <v>50000</v>
      </c>
      <c r="AE6" s="70">
        <f t="shared" si="8"/>
        <v>55000</v>
      </c>
      <c r="AF6" s="70">
        <f t="shared" si="4"/>
        <v>60000</v>
      </c>
      <c r="AG6" s="70">
        <v>60000</v>
      </c>
    </row>
    <row r="7" spans="2:33" ht="13.15" customHeight="1" x14ac:dyDescent="0.2">
      <c r="C7" s="92" t="s">
        <v>22</v>
      </c>
      <c r="D7" s="92"/>
      <c r="E7" s="92"/>
      <c r="F7" s="93"/>
      <c r="G7" s="93"/>
      <c r="H7" s="93"/>
      <c r="I7" s="93"/>
      <c r="J7" s="93"/>
      <c r="U7" s="23">
        <v>5000</v>
      </c>
      <c r="V7" s="23">
        <v>35000</v>
      </c>
      <c r="W7" s="24" t="s">
        <v>13</v>
      </c>
      <c r="X7" s="69" t="s">
        <v>14</v>
      </c>
      <c r="Y7" s="70">
        <v>5000</v>
      </c>
      <c r="Z7" s="68" t="s">
        <v>16</v>
      </c>
      <c r="AA7" s="70">
        <v>25000</v>
      </c>
      <c r="AB7" s="70">
        <f t="shared" si="5"/>
        <v>30000</v>
      </c>
      <c r="AC7" s="70">
        <f t="shared" si="6"/>
        <v>35000</v>
      </c>
      <c r="AD7" s="70">
        <f t="shared" si="7"/>
        <v>40000</v>
      </c>
      <c r="AE7" s="70">
        <f t="shared" si="8"/>
        <v>45000</v>
      </c>
      <c r="AF7" s="70">
        <f t="shared" si="4"/>
        <v>50000</v>
      </c>
      <c r="AG7" s="70">
        <v>50000</v>
      </c>
    </row>
    <row r="8" spans="2:33" ht="13.15" customHeight="1" x14ac:dyDescent="0.2">
      <c r="C8" s="22"/>
      <c r="D8" s="22"/>
      <c r="E8" s="22"/>
      <c r="U8" s="23">
        <v>10000</v>
      </c>
      <c r="V8" s="23">
        <v>60000</v>
      </c>
      <c r="W8" s="24">
        <v>1.0999999999999999E-2</v>
      </c>
      <c r="X8" s="69" t="s">
        <v>19</v>
      </c>
      <c r="Y8" s="70">
        <v>5000</v>
      </c>
      <c r="Z8" s="68" t="s">
        <v>20</v>
      </c>
      <c r="AA8" s="70">
        <v>10000</v>
      </c>
      <c r="AB8" s="70">
        <f t="shared" si="5"/>
        <v>15000</v>
      </c>
      <c r="AC8" s="70">
        <f t="shared" si="6"/>
        <v>20000</v>
      </c>
      <c r="AD8" s="70">
        <f t="shared" si="7"/>
        <v>25000</v>
      </c>
      <c r="AE8" s="70">
        <f t="shared" si="8"/>
        <v>30000</v>
      </c>
      <c r="AF8" s="70"/>
      <c r="AG8" s="69"/>
    </row>
    <row r="9" spans="2:33" ht="13.15" customHeight="1" x14ac:dyDescent="0.2">
      <c r="C9" s="92" t="s">
        <v>25</v>
      </c>
      <c r="D9" s="92"/>
      <c r="E9" s="92"/>
      <c r="F9" s="93"/>
      <c r="G9" s="93"/>
      <c r="H9" s="93"/>
      <c r="I9" s="93"/>
      <c r="J9" s="93"/>
      <c r="V9" s="23">
        <v>80000</v>
      </c>
      <c r="W9" s="24">
        <v>1.2E-2</v>
      </c>
      <c r="X9" s="71" t="s">
        <v>284</v>
      </c>
      <c r="Y9" s="70">
        <v>5000</v>
      </c>
      <c r="Z9" s="68" t="s">
        <v>20</v>
      </c>
      <c r="AA9" s="70">
        <v>10000</v>
      </c>
      <c r="AB9" s="70">
        <f t="shared" si="5"/>
        <v>15000</v>
      </c>
      <c r="AC9" s="70">
        <f t="shared" si="6"/>
        <v>20000</v>
      </c>
      <c r="AD9" s="70">
        <f t="shared" si="7"/>
        <v>25000</v>
      </c>
      <c r="AE9" s="70">
        <f t="shared" si="8"/>
        <v>30000</v>
      </c>
      <c r="AF9" s="70" t="str">
        <f>IF(AE9&lt;AG8,AG8,"")</f>
        <v/>
      </c>
      <c r="AG9" s="69"/>
    </row>
    <row r="10" spans="2:33" s="85" customFormat="1" ht="13.15" customHeight="1" x14ac:dyDescent="0.2">
      <c r="C10" s="87"/>
      <c r="D10" s="87"/>
      <c r="E10" s="87"/>
      <c r="F10" s="88"/>
      <c r="G10" s="88"/>
      <c r="H10" s="88"/>
      <c r="I10" s="88"/>
      <c r="J10" s="88"/>
      <c r="V10" s="89"/>
      <c r="W10" s="90">
        <v>1.2999999999999999E-2</v>
      </c>
      <c r="X10" s="86" t="s">
        <v>326</v>
      </c>
      <c r="Y10" s="83">
        <v>5000</v>
      </c>
      <c r="Z10" s="84" t="s">
        <v>327</v>
      </c>
      <c r="AA10" s="83">
        <v>35000</v>
      </c>
      <c r="AB10" s="83">
        <f t="shared" si="5"/>
        <v>40000</v>
      </c>
      <c r="AC10" s="83">
        <f t="shared" si="6"/>
        <v>45000</v>
      </c>
      <c r="AD10" s="83">
        <f t="shared" si="7"/>
        <v>50000</v>
      </c>
      <c r="AE10" s="83">
        <f t="shared" si="8"/>
        <v>55000</v>
      </c>
      <c r="AF10" s="83">
        <v>60000</v>
      </c>
      <c r="AG10" s="83">
        <v>60000</v>
      </c>
    </row>
    <row r="11" spans="2:33" ht="13.15" customHeight="1" x14ac:dyDescent="0.2">
      <c r="C11" s="22"/>
      <c r="D11" s="22"/>
      <c r="E11" s="22"/>
      <c r="W11" s="24">
        <v>1.4E-2</v>
      </c>
      <c r="X11" s="69" t="s">
        <v>21</v>
      </c>
      <c r="Y11" s="70">
        <v>5000</v>
      </c>
      <c r="Z11" s="68" t="s">
        <v>9</v>
      </c>
      <c r="AA11" s="70">
        <v>35000</v>
      </c>
      <c r="AB11" s="70">
        <f t="shared" si="5"/>
        <v>40000</v>
      </c>
      <c r="AC11" s="70">
        <f t="shared" si="6"/>
        <v>45000</v>
      </c>
      <c r="AD11" s="70">
        <f t="shared" si="7"/>
        <v>50000</v>
      </c>
      <c r="AE11" s="70">
        <f t="shared" si="8"/>
        <v>55000</v>
      </c>
      <c r="AF11" s="70">
        <f>IF(AE11&lt;AG11,AG11,"")</f>
        <v>60000</v>
      </c>
      <c r="AG11" s="70">
        <v>60000</v>
      </c>
    </row>
    <row r="12" spans="2:33" ht="13.15" customHeight="1" x14ac:dyDescent="0.2">
      <c r="C12" s="92" t="s">
        <v>28</v>
      </c>
      <c r="D12" s="92"/>
      <c r="E12" s="93"/>
      <c r="F12" s="93"/>
      <c r="G12" s="27"/>
      <c r="H12" s="92" t="s">
        <v>29</v>
      </c>
      <c r="I12" s="92"/>
      <c r="J12" s="28"/>
      <c r="W12" s="24">
        <v>1.4999999999999999E-2</v>
      </c>
      <c r="X12" s="69" t="s">
        <v>289</v>
      </c>
      <c r="Y12" s="70">
        <v>5000</v>
      </c>
      <c r="Z12" s="68" t="s">
        <v>9</v>
      </c>
      <c r="AA12" s="70">
        <v>35000</v>
      </c>
      <c r="AB12" s="70">
        <f t="shared" si="5"/>
        <v>40000</v>
      </c>
      <c r="AC12" s="70">
        <f t="shared" si="6"/>
        <v>45000</v>
      </c>
      <c r="AD12" s="70">
        <f t="shared" si="7"/>
        <v>50000</v>
      </c>
      <c r="AE12" s="70">
        <f t="shared" si="8"/>
        <v>55000</v>
      </c>
      <c r="AF12" s="70">
        <f>IF(AE12&lt;AG12,AG12,"")</f>
        <v>60000</v>
      </c>
      <c r="AG12" s="70">
        <v>60000</v>
      </c>
    </row>
    <row r="13" spans="2:33" ht="13.15" customHeight="1" x14ac:dyDescent="0.2">
      <c r="W13" s="24">
        <v>1.6E-2</v>
      </c>
      <c r="X13" s="74" t="s">
        <v>295</v>
      </c>
      <c r="Y13" s="70">
        <v>5000</v>
      </c>
      <c r="Z13" s="68" t="s">
        <v>296</v>
      </c>
      <c r="AA13" s="70">
        <v>10000</v>
      </c>
      <c r="AB13" s="70">
        <f>$AA13+($Y13*1)</f>
        <v>15000</v>
      </c>
      <c r="AC13" s="70">
        <f>$AA13+($Y13*2)</f>
        <v>20000</v>
      </c>
      <c r="AD13" s="70">
        <f>$AA13+($Y13*3)</f>
        <v>25000</v>
      </c>
      <c r="AE13" s="70">
        <f>$AA13+($Y13*4)</f>
        <v>30000</v>
      </c>
      <c r="AF13" s="70">
        <f>IF(AE13&lt;AG13,AG13,"")</f>
        <v>35000</v>
      </c>
      <c r="AG13" s="70">
        <v>35000</v>
      </c>
    </row>
    <row r="14" spans="2:33" ht="13.15" customHeight="1" x14ac:dyDescent="0.2">
      <c r="C14" s="29" t="s">
        <v>32</v>
      </c>
      <c r="D14" s="104"/>
      <c r="E14" s="104"/>
      <c r="H14" s="29" t="s">
        <v>33</v>
      </c>
      <c r="I14" s="93"/>
      <c r="J14" s="93"/>
      <c r="W14" s="24">
        <v>1.7000000000000001E-2</v>
      </c>
      <c r="X14" s="69" t="s">
        <v>23</v>
      </c>
      <c r="Y14" s="70">
        <v>5000</v>
      </c>
      <c r="Z14" s="68" t="s">
        <v>9</v>
      </c>
      <c r="AA14" s="70">
        <v>35000</v>
      </c>
      <c r="AB14" s="70">
        <f>$AA14+($Y14*1)</f>
        <v>40000</v>
      </c>
      <c r="AC14" s="70">
        <f>$AA14+($Y14*2)</f>
        <v>45000</v>
      </c>
      <c r="AD14" s="70">
        <f>$AA14+($Y14*3)</f>
        <v>50000</v>
      </c>
      <c r="AE14" s="70">
        <f>$AA14+($Y14*4)</f>
        <v>55000</v>
      </c>
      <c r="AF14" s="70">
        <f>IF(AE14&lt;AG14,AG14,"")</f>
        <v>60000</v>
      </c>
      <c r="AG14" s="70">
        <v>60000</v>
      </c>
    </row>
    <row r="15" spans="2:33" ht="13.15" customHeight="1" x14ac:dyDescent="0.2">
      <c r="W15" s="24">
        <v>1.7999999999999999E-2</v>
      </c>
      <c r="X15" s="69" t="s">
        <v>24</v>
      </c>
      <c r="Y15" s="68" t="s">
        <v>15</v>
      </c>
      <c r="Z15" s="68" t="s">
        <v>16</v>
      </c>
      <c r="AA15" s="68"/>
      <c r="AB15" s="68"/>
      <c r="AC15" s="68"/>
      <c r="AD15" s="68"/>
      <c r="AE15" s="68"/>
      <c r="AF15" s="68"/>
      <c r="AG15" s="73"/>
    </row>
    <row r="16" spans="2:33" ht="13.15" customHeight="1" x14ac:dyDescent="0.2">
      <c r="C16" s="99" t="s">
        <v>36</v>
      </c>
      <c r="D16" s="92"/>
      <c r="E16" s="30"/>
      <c r="F16" s="31"/>
      <c r="W16" s="24">
        <v>1.9E-2</v>
      </c>
      <c r="X16" s="69" t="s">
        <v>26</v>
      </c>
      <c r="Y16" s="70">
        <v>5000</v>
      </c>
      <c r="Z16" s="68" t="s">
        <v>9</v>
      </c>
      <c r="AA16" s="70">
        <v>35000</v>
      </c>
      <c r="AB16" s="70">
        <f t="shared" ref="AB16:AB20" si="9">$AA16+($Y16*1)</f>
        <v>40000</v>
      </c>
      <c r="AC16" s="70">
        <f t="shared" ref="AC16:AC20" si="10">$AA16+($Y16*2)</f>
        <v>45000</v>
      </c>
      <c r="AD16" s="70">
        <f t="shared" ref="AD16:AD20" si="11">$AA16+($Y16*3)</f>
        <v>50000</v>
      </c>
      <c r="AE16" s="70">
        <f t="shared" ref="AE16:AE20" si="12">$AA16+($Y16*4)</f>
        <v>55000</v>
      </c>
      <c r="AF16" s="70">
        <f t="shared" ref="AF16:AF20" si="13">IF(AE16&lt;AG16,AG16,"")</f>
        <v>60000</v>
      </c>
      <c r="AG16" s="70">
        <v>60000</v>
      </c>
    </row>
    <row r="17" spans="2:33" ht="13.15" customHeight="1" x14ac:dyDescent="0.2">
      <c r="W17" s="24"/>
      <c r="X17" s="69" t="s">
        <v>27</v>
      </c>
      <c r="Y17" s="70">
        <v>5000</v>
      </c>
      <c r="Z17" s="68" t="s">
        <v>9</v>
      </c>
      <c r="AA17" s="70">
        <v>35000</v>
      </c>
      <c r="AB17" s="70">
        <f t="shared" si="9"/>
        <v>40000</v>
      </c>
      <c r="AC17" s="70">
        <f t="shared" si="10"/>
        <v>45000</v>
      </c>
      <c r="AD17" s="70">
        <f t="shared" si="11"/>
        <v>50000</v>
      </c>
      <c r="AE17" s="70">
        <f t="shared" si="12"/>
        <v>55000</v>
      </c>
      <c r="AF17" s="70">
        <f t="shared" si="13"/>
        <v>60000</v>
      </c>
      <c r="AG17" s="70">
        <v>60000</v>
      </c>
    </row>
    <row r="18" spans="2:33" ht="13.9" customHeight="1" thickBot="1" x14ac:dyDescent="0.25">
      <c r="X18" s="69" t="s">
        <v>30</v>
      </c>
      <c r="Y18" s="70">
        <v>5000</v>
      </c>
      <c r="Z18" s="68" t="s">
        <v>9</v>
      </c>
      <c r="AA18" s="70">
        <v>35000</v>
      </c>
      <c r="AB18" s="70">
        <f t="shared" si="9"/>
        <v>40000</v>
      </c>
      <c r="AC18" s="70">
        <f t="shared" si="10"/>
        <v>45000</v>
      </c>
      <c r="AD18" s="70">
        <f t="shared" si="11"/>
        <v>50000</v>
      </c>
      <c r="AE18" s="70">
        <f t="shared" si="12"/>
        <v>55000</v>
      </c>
      <c r="AF18" s="70">
        <f t="shared" si="13"/>
        <v>60000</v>
      </c>
      <c r="AG18" s="70">
        <v>60000</v>
      </c>
    </row>
    <row r="19" spans="2:33" ht="13.15" customHeight="1" x14ac:dyDescent="0.2">
      <c r="B19" s="95" t="s">
        <v>40</v>
      </c>
      <c r="C19" s="97">
        <f>VLOOKUP($E$1,$X$1:$AG$220,4,FALSE)</f>
        <v>35000</v>
      </c>
      <c r="D19" s="97">
        <f>VLOOKUP($E$1,$X$1:$AG$220,5,FALSE)</f>
        <v>40000</v>
      </c>
      <c r="E19" s="97">
        <f>VLOOKUP($E$1,$X$1:$AG$220,6,FALSE)</f>
        <v>45000</v>
      </c>
      <c r="F19" s="97">
        <f>VLOOKUP($E$1,$X$1:$AG$220,7,FALSE)</f>
        <v>50000</v>
      </c>
      <c r="G19" s="100">
        <f>VLOOKUP($E$1,$X$1:$AG$220,8,FALSE)</f>
        <v>55000</v>
      </c>
      <c r="H19" s="102"/>
      <c r="I19" s="100">
        <f>VLOOKUP($E$1,$X$1:$AG$220,9,FALSE)</f>
        <v>60000</v>
      </c>
      <c r="J19" s="97"/>
      <c r="K19" s="107"/>
      <c r="X19" s="69" t="s">
        <v>31</v>
      </c>
      <c r="Y19" s="70">
        <v>5000</v>
      </c>
      <c r="Z19" s="68" t="s">
        <v>9</v>
      </c>
      <c r="AA19" s="70">
        <v>35000</v>
      </c>
      <c r="AB19" s="70">
        <f t="shared" si="9"/>
        <v>40000</v>
      </c>
      <c r="AC19" s="70">
        <f t="shared" si="10"/>
        <v>45000</v>
      </c>
      <c r="AD19" s="70">
        <f t="shared" si="11"/>
        <v>50000</v>
      </c>
      <c r="AE19" s="70">
        <f t="shared" si="12"/>
        <v>55000</v>
      </c>
      <c r="AF19" s="70">
        <f t="shared" si="13"/>
        <v>60000</v>
      </c>
      <c r="AG19" s="70">
        <v>60000</v>
      </c>
    </row>
    <row r="20" spans="2:33" ht="13.5" customHeight="1" thickBot="1" x14ac:dyDescent="0.25">
      <c r="B20" s="96"/>
      <c r="C20" s="98"/>
      <c r="D20" s="98"/>
      <c r="E20" s="98"/>
      <c r="F20" s="98"/>
      <c r="G20" s="101"/>
      <c r="H20" s="103"/>
      <c r="I20" s="101"/>
      <c r="J20" s="98"/>
      <c r="K20" s="108"/>
      <c r="X20" s="69" t="s">
        <v>34</v>
      </c>
      <c r="Y20" s="70">
        <v>5000</v>
      </c>
      <c r="Z20" s="68" t="s">
        <v>9</v>
      </c>
      <c r="AA20" s="70">
        <v>35000</v>
      </c>
      <c r="AB20" s="70">
        <f t="shared" si="9"/>
        <v>40000</v>
      </c>
      <c r="AC20" s="70">
        <f t="shared" si="10"/>
        <v>45000</v>
      </c>
      <c r="AD20" s="70">
        <f t="shared" si="11"/>
        <v>50000</v>
      </c>
      <c r="AE20" s="70">
        <f t="shared" si="12"/>
        <v>55000</v>
      </c>
      <c r="AF20" s="70">
        <f t="shared" si="13"/>
        <v>60000</v>
      </c>
      <c r="AG20" s="70">
        <v>60000</v>
      </c>
    </row>
    <row r="21" spans="2:33" ht="3.75" customHeight="1" thickBot="1" x14ac:dyDescent="0.25">
      <c r="B21" s="32"/>
      <c r="C21" s="27"/>
      <c r="D21" s="27"/>
      <c r="E21" s="27"/>
      <c r="F21" s="27"/>
      <c r="G21" s="27"/>
      <c r="H21" s="27"/>
      <c r="I21" s="27"/>
      <c r="J21" s="27"/>
      <c r="K21" s="27"/>
      <c r="X21" s="69" t="s">
        <v>297</v>
      </c>
      <c r="Y21" s="70">
        <v>5000</v>
      </c>
      <c r="Z21" s="68" t="s">
        <v>9</v>
      </c>
      <c r="AA21" s="70">
        <v>35000</v>
      </c>
      <c r="AB21" s="70">
        <f>$AA21+($Y21*1)</f>
        <v>40000</v>
      </c>
      <c r="AC21" s="70">
        <f>$AA21+($Y21*2)</f>
        <v>45000</v>
      </c>
      <c r="AD21" s="70">
        <f>$AA21+($Y21*3)</f>
        <v>50000</v>
      </c>
      <c r="AE21" s="70">
        <f>$AA21+($Y21*4)</f>
        <v>55000</v>
      </c>
      <c r="AF21" s="70">
        <f>IF(AE21&lt;AG21,AG21,"")</f>
        <v>60000</v>
      </c>
      <c r="AG21" s="70">
        <v>60000</v>
      </c>
    </row>
    <row r="22" spans="2:33" ht="13.15" customHeight="1" x14ac:dyDescent="0.2">
      <c r="B22" s="33" t="s">
        <v>45</v>
      </c>
      <c r="C22" s="34"/>
      <c r="D22" s="34"/>
      <c r="E22" s="34"/>
      <c r="F22" s="34"/>
      <c r="G22" s="117"/>
      <c r="H22" s="118"/>
      <c r="I22" s="35"/>
      <c r="J22" s="34"/>
      <c r="K22" s="36"/>
      <c r="X22" s="69" t="s">
        <v>35</v>
      </c>
      <c r="Y22" s="70">
        <v>5000</v>
      </c>
      <c r="Z22" s="68" t="s">
        <v>9</v>
      </c>
      <c r="AA22" s="70">
        <v>35000</v>
      </c>
      <c r="AB22" s="70">
        <f>$AA22+($Y22*1)</f>
        <v>40000</v>
      </c>
      <c r="AC22" s="70">
        <f>$AA22+($Y22*2)</f>
        <v>45000</v>
      </c>
      <c r="AD22" s="70">
        <f>$AA22+($Y22*3)</f>
        <v>50000</v>
      </c>
      <c r="AE22" s="70">
        <f>$AA22+($Y22*4)</f>
        <v>55000</v>
      </c>
      <c r="AF22" s="70">
        <f>IF(AE22&lt;AG22,AG22,"")</f>
        <v>60000</v>
      </c>
      <c r="AG22" s="70">
        <v>60000</v>
      </c>
    </row>
    <row r="23" spans="2:33" ht="13.15" customHeight="1" x14ac:dyDescent="0.2">
      <c r="B23" s="37">
        <v>1</v>
      </c>
      <c r="C23" s="38"/>
      <c r="D23" s="38"/>
      <c r="E23" s="38"/>
      <c r="F23" s="38"/>
      <c r="G23" s="109"/>
      <c r="H23" s="110"/>
      <c r="I23" s="39"/>
      <c r="J23" s="38"/>
      <c r="K23" s="40"/>
      <c r="X23" s="69" t="s">
        <v>37</v>
      </c>
      <c r="Y23" s="68" t="s">
        <v>15</v>
      </c>
      <c r="Z23" s="68" t="s">
        <v>16</v>
      </c>
      <c r="AA23" s="68"/>
      <c r="AB23" s="68"/>
      <c r="AC23" s="68"/>
      <c r="AD23" s="68"/>
      <c r="AE23" s="68"/>
      <c r="AF23" s="68"/>
      <c r="AG23" s="68"/>
    </row>
    <row r="24" spans="2:33" ht="13.15" customHeight="1" x14ac:dyDescent="0.2">
      <c r="B24" s="37">
        <v>2</v>
      </c>
      <c r="C24" s="38"/>
      <c r="D24" s="38"/>
      <c r="E24" s="38"/>
      <c r="F24" s="38"/>
      <c r="G24" s="109"/>
      <c r="H24" s="110"/>
      <c r="I24" s="39"/>
      <c r="J24" s="38"/>
      <c r="K24" s="40"/>
      <c r="X24" s="74" t="s">
        <v>314</v>
      </c>
      <c r="Y24" s="70">
        <v>5000</v>
      </c>
      <c r="Z24" s="68" t="s">
        <v>9</v>
      </c>
      <c r="AA24" s="70">
        <v>35000</v>
      </c>
      <c r="AB24" s="70">
        <f>$AA24+($Y24*1)</f>
        <v>40000</v>
      </c>
      <c r="AC24" s="70">
        <f>$AA24+($Y24*2)</f>
        <v>45000</v>
      </c>
      <c r="AD24" s="70">
        <f>$AA24+($Y24*3)</f>
        <v>50000</v>
      </c>
      <c r="AE24" s="70">
        <f>$AA24+($Y24*4)</f>
        <v>55000</v>
      </c>
      <c r="AF24" s="70">
        <f>IF(AE24&lt;AG24,AG24,"")</f>
        <v>60000</v>
      </c>
      <c r="AG24" s="70">
        <v>60000</v>
      </c>
    </row>
    <row r="25" spans="2:33" ht="13.9" customHeight="1" thickBot="1" x14ac:dyDescent="0.25">
      <c r="B25" s="41">
        <v>3</v>
      </c>
      <c r="C25" s="42"/>
      <c r="D25" s="42"/>
      <c r="E25" s="42"/>
      <c r="F25" s="42"/>
      <c r="G25" s="111"/>
      <c r="H25" s="112"/>
      <c r="I25" s="43"/>
      <c r="J25" s="44"/>
      <c r="K25" s="45"/>
      <c r="X25" s="69" t="s">
        <v>38</v>
      </c>
      <c r="Y25" s="68" t="s">
        <v>15</v>
      </c>
      <c r="Z25" s="68" t="s">
        <v>16</v>
      </c>
      <c r="AA25" s="68"/>
      <c r="AB25" s="68"/>
      <c r="AC25" s="68"/>
      <c r="AD25" s="68"/>
      <c r="AE25" s="68"/>
      <c r="AF25" s="68"/>
      <c r="AG25" s="69"/>
    </row>
    <row r="26" spans="2:33" ht="13.15" customHeight="1" x14ac:dyDescent="0.2">
      <c r="B26" s="33" t="s">
        <v>51</v>
      </c>
      <c r="C26" s="46" t="e">
        <f>AVERAGE(C23:C25)</f>
        <v>#DIV/0!</v>
      </c>
      <c r="D26" s="46" t="e">
        <f>AVERAGE(D23:D25)</f>
        <v>#DIV/0!</v>
      </c>
      <c r="E26" s="46" t="e">
        <f>AVERAGE(E23:E25)</f>
        <v>#DIV/0!</v>
      </c>
      <c r="F26" s="46" t="e">
        <f>AVERAGE(F23:F25)</f>
        <v>#DIV/0!</v>
      </c>
      <c r="G26" s="113" t="e">
        <f>AVERAGE(G23:H25)</f>
        <v>#DIV/0!</v>
      </c>
      <c r="H26" s="114"/>
      <c r="I26" s="47" t="e">
        <f>IF(I19="","",AVERAGE(I23:I25))</f>
        <v>#DIV/0!</v>
      </c>
      <c r="J26" s="48" t="str">
        <f>IF(J19="","",AVERAGE(J23:J25))</f>
        <v/>
      </c>
      <c r="K26" s="49" t="str">
        <f>IF(K19="","",AVERAGE(K23:K25))</f>
        <v/>
      </c>
      <c r="X26" s="69" t="s">
        <v>39</v>
      </c>
      <c r="Y26" s="70">
        <v>5000</v>
      </c>
      <c r="Z26" s="68" t="s">
        <v>9</v>
      </c>
      <c r="AA26" s="70">
        <v>35000</v>
      </c>
      <c r="AB26" s="70">
        <f t="shared" ref="AB26:AB32" si="14">$AA26+($Y26*1)</f>
        <v>40000</v>
      </c>
      <c r="AC26" s="70">
        <f t="shared" ref="AC26:AC32" si="15">$AA26+($Y26*2)</f>
        <v>45000</v>
      </c>
      <c r="AD26" s="70">
        <f t="shared" ref="AD26:AD32" si="16">$AA26+($Y26*3)</f>
        <v>50000</v>
      </c>
      <c r="AE26" s="70">
        <f t="shared" ref="AE26:AE32" si="17">$AA26+($Y26*4)</f>
        <v>55000</v>
      </c>
      <c r="AF26" s="70">
        <f t="shared" ref="AF26:AF32" si="18">IF(AE26&lt;AG26,AG26,"")</f>
        <v>60000</v>
      </c>
      <c r="AG26" s="70">
        <v>60000</v>
      </c>
    </row>
    <row r="27" spans="2:33" ht="13.9" customHeight="1" thickBot="1" x14ac:dyDescent="0.25">
      <c r="B27" s="50" t="s">
        <v>53</v>
      </c>
      <c r="C27" s="51" t="b">
        <f>IF($E$16=5000, C$26*5000,IF($E$16=10000, C$26*10000))</f>
        <v>0</v>
      </c>
      <c r="D27" s="51" t="b">
        <f>IF($E$16=5000, D$26*5000,IF($E$16=10000, D$26*10000))</f>
        <v>0</v>
      </c>
      <c r="E27" s="51" t="b">
        <f>IF($E$16=5000, E$26*5000,IF($E$16=10000, E$26*10000))</f>
        <v>0</v>
      </c>
      <c r="F27" s="51" t="b">
        <f>IF($E$16=5000, F$26*5000,IF($E$16=10000, F$26*10000))</f>
        <v>0</v>
      </c>
      <c r="G27" s="115" t="b">
        <f>IF($E$16=5000, G$26*5000,IF($E$16=10000, G$26*10000))</f>
        <v>0</v>
      </c>
      <c r="H27" s="116"/>
      <c r="I27" s="52" t="b">
        <f>IF($E$16=5000, I$26*5000,IF($E$16=10000, I$26*10000))</f>
        <v>0</v>
      </c>
      <c r="J27" s="51"/>
      <c r="K27" s="53"/>
      <c r="X27" s="69" t="s">
        <v>41</v>
      </c>
      <c r="Y27" s="70">
        <v>5000</v>
      </c>
      <c r="Z27" s="68" t="s">
        <v>9</v>
      </c>
      <c r="AA27" s="70">
        <v>35000</v>
      </c>
      <c r="AB27" s="70">
        <f t="shared" si="14"/>
        <v>40000</v>
      </c>
      <c r="AC27" s="70">
        <f t="shared" si="15"/>
        <v>45000</v>
      </c>
      <c r="AD27" s="70">
        <f t="shared" si="16"/>
        <v>50000</v>
      </c>
      <c r="AE27" s="70">
        <f t="shared" si="17"/>
        <v>55000</v>
      </c>
      <c r="AF27" s="70">
        <f t="shared" si="18"/>
        <v>60000</v>
      </c>
      <c r="AG27" s="70">
        <v>60000</v>
      </c>
    </row>
    <row r="28" spans="2:33" ht="13.15" customHeight="1" x14ac:dyDescent="0.2">
      <c r="B28" s="54">
        <v>4</v>
      </c>
      <c r="C28" s="55"/>
      <c r="D28" s="55"/>
      <c r="E28" s="55"/>
      <c r="F28" s="55"/>
      <c r="G28" s="119"/>
      <c r="H28" s="120"/>
      <c r="I28" s="56"/>
      <c r="J28" s="55"/>
      <c r="K28" s="57"/>
      <c r="X28" s="69" t="s">
        <v>42</v>
      </c>
      <c r="Y28" s="70">
        <v>3000</v>
      </c>
      <c r="Z28" s="68" t="s">
        <v>43</v>
      </c>
      <c r="AA28" s="70">
        <v>18000</v>
      </c>
      <c r="AB28" s="70">
        <f t="shared" si="14"/>
        <v>21000</v>
      </c>
      <c r="AC28" s="70">
        <f t="shared" si="15"/>
        <v>24000</v>
      </c>
      <c r="AD28" s="70">
        <f t="shared" si="16"/>
        <v>27000</v>
      </c>
      <c r="AE28" s="70">
        <f t="shared" si="17"/>
        <v>30000</v>
      </c>
      <c r="AF28" s="70" t="str">
        <f t="shared" si="18"/>
        <v/>
      </c>
      <c r="AG28" s="70">
        <v>30000</v>
      </c>
    </row>
    <row r="29" spans="2:33" ht="13.15" customHeight="1" thickBot="1" x14ac:dyDescent="0.25">
      <c r="B29" s="37">
        <v>5</v>
      </c>
      <c r="C29" s="38"/>
      <c r="D29" s="38"/>
      <c r="E29" s="38"/>
      <c r="F29" s="38"/>
      <c r="G29" s="109"/>
      <c r="H29" s="110"/>
      <c r="I29" s="39"/>
      <c r="J29" s="38"/>
      <c r="K29" s="40"/>
      <c r="X29" s="69" t="s">
        <v>44</v>
      </c>
      <c r="Y29" s="70">
        <v>3000</v>
      </c>
      <c r="Z29" s="68" t="s">
        <v>43</v>
      </c>
      <c r="AA29" s="70">
        <v>18000</v>
      </c>
      <c r="AB29" s="70">
        <f t="shared" si="14"/>
        <v>21000</v>
      </c>
      <c r="AC29" s="70">
        <f t="shared" si="15"/>
        <v>24000</v>
      </c>
      <c r="AD29" s="70">
        <f t="shared" si="16"/>
        <v>27000</v>
      </c>
      <c r="AE29" s="70">
        <f t="shared" si="17"/>
        <v>30000</v>
      </c>
      <c r="AF29" s="70" t="str">
        <f t="shared" si="18"/>
        <v/>
      </c>
      <c r="AG29" s="70">
        <v>30000</v>
      </c>
    </row>
    <row r="30" spans="2:33" ht="13.15" customHeight="1" x14ac:dyDescent="0.2">
      <c r="B30" s="58" t="s">
        <v>51</v>
      </c>
      <c r="C30" s="59" t="e">
        <f>AVERAGE(C23:C25,C28:C29)</f>
        <v>#DIV/0!</v>
      </c>
      <c r="D30" s="59" t="e">
        <f>AVERAGE(D23:D25,D28:D29)</f>
        <v>#DIV/0!</v>
      </c>
      <c r="E30" s="59" t="e">
        <f>AVERAGE(E23:E25,E28:E29)</f>
        <v>#DIV/0!</v>
      </c>
      <c r="F30" s="59" t="e">
        <f>AVERAGE(F23:F25,F28:F29)</f>
        <v>#DIV/0!</v>
      </c>
      <c r="G30" s="121" t="e">
        <f>AVERAGE(G23:H25,G28:H29)</f>
        <v>#DIV/0!</v>
      </c>
      <c r="H30" s="122"/>
      <c r="I30" s="60" t="e">
        <f>IF(I19="","",AVERAGE(I23:I25,I28:I29))</f>
        <v>#DIV/0!</v>
      </c>
      <c r="J30" s="48" t="str">
        <f>IF(E16=80000,AVERAGE(J23:J25,J28:J29),"")</f>
        <v/>
      </c>
      <c r="K30" s="61" t="str">
        <f>IF(E16=80000,AVERAGE(K23:K25,K28:K29),"")</f>
        <v/>
      </c>
      <c r="X30" s="69" t="s">
        <v>46</v>
      </c>
      <c r="Y30" s="70">
        <v>5000</v>
      </c>
      <c r="Z30" s="68" t="s">
        <v>9</v>
      </c>
      <c r="AA30" s="70">
        <v>35000</v>
      </c>
      <c r="AB30" s="70">
        <f t="shared" si="14"/>
        <v>40000</v>
      </c>
      <c r="AC30" s="70">
        <f t="shared" si="15"/>
        <v>45000</v>
      </c>
      <c r="AD30" s="70">
        <f t="shared" si="16"/>
        <v>50000</v>
      </c>
      <c r="AE30" s="70">
        <f t="shared" si="17"/>
        <v>55000</v>
      </c>
      <c r="AF30" s="70">
        <f t="shared" si="18"/>
        <v>60000</v>
      </c>
      <c r="AG30" s="70">
        <v>60000</v>
      </c>
    </row>
    <row r="31" spans="2:33" ht="13.9" customHeight="1" thickBot="1" x14ac:dyDescent="0.25">
      <c r="B31" s="50" t="s">
        <v>53</v>
      </c>
      <c r="C31" s="51" t="b">
        <f>IF($E$16=5000, C$30*5000,IF($E$16=10000, C$30*10000))</f>
        <v>0</v>
      </c>
      <c r="D31" s="51" t="b">
        <f>IF($E$16=5000, D$30*5000,IF($E$16=10000, D$30*10000))</f>
        <v>0</v>
      </c>
      <c r="E31" s="51" t="b">
        <f>IF($E$16=5000, E$30*5000,IF($E$16=10000, E$30*10000))</f>
        <v>0</v>
      </c>
      <c r="F31" s="51" t="b">
        <f>IF($E$16=5000, F$30*5000,IF($E$16=10000, F$30*10000))</f>
        <v>0</v>
      </c>
      <c r="G31" s="115" t="b">
        <f>IF($E$16=5000, G$30*5000,IF($E$16=10000, G$30*10000))</f>
        <v>0</v>
      </c>
      <c r="H31" s="116"/>
      <c r="I31" s="52" t="b">
        <f>IF($E$16=5000, I$30*5000,IF($E$16=10000, I$30*10000))</f>
        <v>0</v>
      </c>
      <c r="J31" s="51"/>
      <c r="K31" s="53"/>
      <c r="X31" s="69" t="s">
        <v>47</v>
      </c>
      <c r="Y31" s="70">
        <v>5000</v>
      </c>
      <c r="Z31" s="68" t="s">
        <v>15</v>
      </c>
      <c r="AA31" s="70">
        <v>25000</v>
      </c>
      <c r="AB31" s="70">
        <f t="shared" si="14"/>
        <v>30000</v>
      </c>
      <c r="AC31" s="70">
        <f t="shared" si="15"/>
        <v>35000</v>
      </c>
      <c r="AD31" s="70">
        <f t="shared" si="16"/>
        <v>40000</v>
      </c>
      <c r="AE31" s="70">
        <f t="shared" si="17"/>
        <v>45000</v>
      </c>
      <c r="AF31" s="70">
        <f t="shared" si="18"/>
        <v>50000</v>
      </c>
      <c r="AG31" s="70">
        <v>50000</v>
      </c>
    </row>
    <row r="32" spans="2:33" ht="13.15" customHeight="1" x14ac:dyDescent="0.2">
      <c r="B32" s="62"/>
      <c r="C32" s="25"/>
      <c r="D32" s="25"/>
      <c r="E32" s="25"/>
      <c r="F32" s="25"/>
      <c r="G32" s="27"/>
      <c r="H32" s="27"/>
      <c r="I32" s="25"/>
      <c r="J32" s="25"/>
      <c r="K32" s="25"/>
      <c r="X32" s="69" t="s">
        <v>48</v>
      </c>
      <c r="Y32" s="70">
        <v>5000</v>
      </c>
      <c r="Z32" s="68" t="s">
        <v>9</v>
      </c>
      <c r="AA32" s="70">
        <v>35000</v>
      </c>
      <c r="AB32" s="70">
        <f t="shared" si="14"/>
        <v>40000</v>
      </c>
      <c r="AC32" s="70">
        <f t="shared" si="15"/>
        <v>45000</v>
      </c>
      <c r="AD32" s="70">
        <f t="shared" si="16"/>
        <v>50000</v>
      </c>
      <c r="AE32" s="70">
        <f t="shared" si="17"/>
        <v>55000</v>
      </c>
      <c r="AF32" s="70">
        <f t="shared" si="18"/>
        <v>60000</v>
      </c>
      <c r="AG32" s="70">
        <v>60000</v>
      </c>
    </row>
    <row r="33" spans="2:33" ht="13.15" customHeight="1" x14ac:dyDescent="0.2">
      <c r="B33" s="63" t="s">
        <v>65</v>
      </c>
      <c r="C33" s="64" t="e">
        <f>Calculations!K15</f>
        <v>#VALUE!</v>
      </c>
      <c r="X33" s="69" t="s">
        <v>49</v>
      </c>
      <c r="Y33" s="68" t="s">
        <v>16</v>
      </c>
      <c r="Z33" s="68" t="s">
        <v>50</v>
      </c>
      <c r="AA33" s="68"/>
      <c r="AB33" s="68"/>
      <c r="AC33" s="68"/>
      <c r="AD33" s="68"/>
      <c r="AE33" s="68"/>
      <c r="AF33" s="68"/>
      <c r="AG33" s="68"/>
    </row>
    <row r="34" spans="2:33" ht="13.15" customHeight="1" x14ac:dyDescent="0.2">
      <c r="B34" s="65" t="s">
        <v>68</v>
      </c>
      <c r="C34" s="66" t="e">
        <f ca="1">Calculations!L11</f>
        <v>#REF!</v>
      </c>
      <c r="X34" s="69" t="s">
        <v>52</v>
      </c>
      <c r="Y34" s="68" t="s">
        <v>15</v>
      </c>
      <c r="Z34" s="68" t="s">
        <v>16</v>
      </c>
      <c r="AA34" s="68"/>
      <c r="AB34" s="68"/>
      <c r="AC34" s="68"/>
      <c r="AD34" s="68"/>
      <c r="AE34" s="68"/>
      <c r="AF34" s="68"/>
      <c r="AG34" s="73"/>
    </row>
    <row r="35" spans="2:33" ht="13.15" customHeight="1" x14ac:dyDescent="0.2">
      <c r="B35" s="65"/>
      <c r="C35" s="66"/>
      <c r="X35" s="69" t="s">
        <v>54</v>
      </c>
      <c r="Y35" s="70">
        <v>5000</v>
      </c>
      <c r="Z35" s="68" t="s">
        <v>9</v>
      </c>
      <c r="AA35" s="70">
        <v>35000</v>
      </c>
      <c r="AB35" s="70">
        <f t="shared" ref="AB35:AB50" si="19">$AA35+($Y35*1)</f>
        <v>40000</v>
      </c>
      <c r="AC35" s="70">
        <f t="shared" ref="AC35:AC50" si="20">$AA35+($Y35*2)</f>
        <v>45000</v>
      </c>
      <c r="AD35" s="70">
        <f t="shared" ref="AD35:AD50" si="21">$AA35+($Y35*3)</f>
        <v>50000</v>
      </c>
      <c r="AE35" s="70">
        <f t="shared" ref="AE35:AE50" si="22">$AA35+($Y35*4)</f>
        <v>55000</v>
      </c>
      <c r="AF35" s="70">
        <f t="shared" ref="AF35:AF37" si="23">IF(AE35&lt;AG35,AG35,"")</f>
        <v>60000</v>
      </c>
      <c r="AG35" s="70">
        <v>60000</v>
      </c>
    </row>
    <row r="36" spans="2:33" ht="13.15" customHeight="1" x14ac:dyDescent="0.2">
      <c r="B36" s="65"/>
      <c r="C36" s="66"/>
      <c r="X36" s="69" t="s">
        <v>55</v>
      </c>
      <c r="Y36" s="70">
        <v>5000</v>
      </c>
      <c r="Z36" s="68" t="s">
        <v>9</v>
      </c>
      <c r="AA36" s="70">
        <v>35000</v>
      </c>
      <c r="AB36" s="70">
        <f t="shared" si="19"/>
        <v>40000</v>
      </c>
      <c r="AC36" s="70">
        <f t="shared" si="20"/>
        <v>45000</v>
      </c>
      <c r="AD36" s="70">
        <f t="shared" si="21"/>
        <v>50000</v>
      </c>
      <c r="AE36" s="70">
        <f t="shared" si="22"/>
        <v>55000</v>
      </c>
      <c r="AF36" s="70">
        <f t="shared" si="23"/>
        <v>60000</v>
      </c>
      <c r="AG36" s="70">
        <v>60000</v>
      </c>
    </row>
    <row r="37" spans="2:33" ht="13.15" customHeight="1" x14ac:dyDescent="0.2">
      <c r="X37" s="69" t="s">
        <v>56</v>
      </c>
      <c r="Y37" s="70">
        <v>5000</v>
      </c>
      <c r="Z37" s="68" t="s">
        <v>9</v>
      </c>
      <c r="AA37" s="70">
        <v>35000</v>
      </c>
      <c r="AB37" s="70">
        <f t="shared" si="19"/>
        <v>40000</v>
      </c>
      <c r="AC37" s="70">
        <f t="shared" si="20"/>
        <v>45000</v>
      </c>
      <c r="AD37" s="70">
        <f t="shared" si="21"/>
        <v>50000</v>
      </c>
      <c r="AE37" s="70">
        <f t="shared" si="22"/>
        <v>55000</v>
      </c>
      <c r="AF37" s="70">
        <f t="shared" si="23"/>
        <v>60000</v>
      </c>
      <c r="AG37" s="70">
        <v>60000</v>
      </c>
    </row>
    <row r="38" spans="2:33" ht="13.15" customHeight="1" x14ac:dyDescent="0.2">
      <c r="X38" s="69" t="s">
        <v>276</v>
      </c>
      <c r="Y38" s="70">
        <v>5000</v>
      </c>
      <c r="Z38" s="68" t="s">
        <v>280</v>
      </c>
      <c r="AA38" s="70">
        <v>40000</v>
      </c>
      <c r="AB38" s="70">
        <f t="shared" si="19"/>
        <v>45000</v>
      </c>
      <c r="AC38" s="70">
        <f t="shared" si="20"/>
        <v>50000</v>
      </c>
      <c r="AD38" s="70">
        <f t="shared" si="21"/>
        <v>55000</v>
      </c>
      <c r="AE38" s="70">
        <f t="shared" si="22"/>
        <v>60000</v>
      </c>
      <c r="AF38" s="70">
        <v>65000</v>
      </c>
      <c r="AG38" s="70">
        <v>65000</v>
      </c>
    </row>
    <row r="39" spans="2:33" ht="13.15" customHeight="1" x14ac:dyDescent="0.2">
      <c r="B39" s="123" t="s">
        <v>315</v>
      </c>
      <c r="C39" s="124"/>
      <c r="D39" s="124"/>
      <c r="E39" s="124"/>
      <c r="F39" s="124"/>
      <c r="G39" s="124"/>
      <c r="H39" s="124"/>
      <c r="I39" s="124"/>
      <c r="J39" s="124"/>
      <c r="K39" s="124"/>
      <c r="X39" s="69" t="s">
        <v>57</v>
      </c>
      <c r="Y39" s="70">
        <v>5000</v>
      </c>
      <c r="Z39" s="68" t="s">
        <v>9</v>
      </c>
      <c r="AA39" s="70">
        <v>35000</v>
      </c>
      <c r="AB39" s="70">
        <f t="shared" si="19"/>
        <v>40000</v>
      </c>
      <c r="AC39" s="70">
        <f t="shared" si="20"/>
        <v>45000</v>
      </c>
      <c r="AD39" s="70">
        <f t="shared" si="21"/>
        <v>50000</v>
      </c>
      <c r="AE39" s="70">
        <f t="shared" si="22"/>
        <v>55000</v>
      </c>
      <c r="AF39" s="70">
        <f t="shared" ref="AF39:AF50" si="24">IF(AE39&lt;AG39,AG39,"")</f>
        <v>60000</v>
      </c>
      <c r="AG39" s="70">
        <v>60000</v>
      </c>
    </row>
    <row r="40" spans="2:33" ht="13.15" customHeight="1" x14ac:dyDescent="0.2">
      <c r="B40" s="105" t="s">
        <v>75</v>
      </c>
      <c r="C40" s="105"/>
      <c r="D40" s="105"/>
      <c r="E40" s="105"/>
      <c r="F40" s="105"/>
      <c r="G40" s="105"/>
      <c r="H40" s="105"/>
      <c r="I40" s="105"/>
      <c r="J40" s="105"/>
      <c r="K40" s="105"/>
      <c r="X40" s="69" t="s">
        <v>58</v>
      </c>
      <c r="Y40" s="70">
        <v>5000</v>
      </c>
      <c r="Z40" s="68" t="s">
        <v>9</v>
      </c>
      <c r="AA40" s="70">
        <v>35000</v>
      </c>
      <c r="AB40" s="70">
        <f t="shared" si="19"/>
        <v>40000</v>
      </c>
      <c r="AC40" s="70">
        <f t="shared" si="20"/>
        <v>45000</v>
      </c>
      <c r="AD40" s="70">
        <f t="shared" si="21"/>
        <v>50000</v>
      </c>
      <c r="AE40" s="70">
        <f t="shared" si="22"/>
        <v>55000</v>
      </c>
      <c r="AF40" s="70">
        <f t="shared" si="24"/>
        <v>60000</v>
      </c>
      <c r="AG40" s="70">
        <v>60000</v>
      </c>
    </row>
    <row r="41" spans="2:33" s="85" customFormat="1" ht="13.15" customHeight="1" x14ac:dyDescent="0.2">
      <c r="B41" s="106" t="s">
        <v>77</v>
      </c>
      <c r="C41" s="106"/>
      <c r="D41" s="106"/>
      <c r="E41" s="106"/>
      <c r="F41" s="106"/>
      <c r="G41" s="106"/>
      <c r="H41" s="106"/>
      <c r="I41" s="106"/>
      <c r="J41" s="106"/>
      <c r="K41" s="106"/>
      <c r="X41" s="82" t="s">
        <v>333</v>
      </c>
      <c r="Y41" s="83">
        <v>5000</v>
      </c>
      <c r="Z41" s="84" t="s">
        <v>9</v>
      </c>
      <c r="AA41" s="83">
        <v>35000</v>
      </c>
      <c r="AB41" s="83">
        <f t="shared" si="19"/>
        <v>40000</v>
      </c>
      <c r="AC41" s="83">
        <f t="shared" si="20"/>
        <v>45000</v>
      </c>
      <c r="AD41" s="83">
        <f t="shared" si="21"/>
        <v>50000</v>
      </c>
      <c r="AE41" s="83">
        <f t="shared" si="22"/>
        <v>55000</v>
      </c>
      <c r="AF41" s="83">
        <v>60000</v>
      </c>
      <c r="AG41" s="83">
        <v>60000</v>
      </c>
    </row>
    <row r="42" spans="2:33" ht="13.15" customHeight="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X42" s="69" t="s">
        <v>59</v>
      </c>
      <c r="Y42" s="70">
        <v>5000</v>
      </c>
      <c r="Z42" s="68" t="s">
        <v>9</v>
      </c>
      <c r="AA42" s="70">
        <v>35000</v>
      </c>
      <c r="AB42" s="70">
        <f t="shared" si="19"/>
        <v>40000</v>
      </c>
      <c r="AC42" s="70">
        <f t="shared" si="20"/>
        <v>45000</v>
      </c>
      <c r="AD42" s="70">
        <f t="shared" si="21"/>
        <v>50000</v>
      </c>
      <c r="AE42" s="70">
        <f t="shared" si="22"/>
        <v>55000</v>
      </c>
      <c r="AF42" s="70">
        <f t="shared" si="24"/>
        <v>60000</v>
      </c>
      <c r="AG42" s="70">
        <v>60000</v>
      </c>
    </row>
    <row r="43" spans="2:33" ht="13.15" customHeight="1" x14ac:dyDescent="0.2">
      <c r="X43" s="69" t="s">
        <v>60</v>
      </c>
      <c r="Y43" s="70">
        <v>5000</v>
      </c>
      <c r="Z43" s="68" t="s">
        <v>9</v>
      </c>
      <c r="AA43" s="70">
        <v>35000</v>
      </c>
      <c r="AB43" s="70">
        <f t="shared" si="19"/>
        <v>40000</v>
      </c>
      <c r="AC43" s="70">
        <f t="shared" si="20"/>
        <v>45000</v>
      </c>
      <c r="AD43" s="70">
        <f t="shared" si="21"/>
        <v>50000</v>
      </c>
      <c r="AE43" s="70">
        <f t="shared" si="22"/>
        <v>55000</v>
      </c>
      <c r="AF43" s="70">
        <f t="shared" si="24"/>
        <v>60000</v>
      </c>
      <c r="AG43" s="70">
        <v>60000</v>
      </c>
    </row>
    <row r="44" spans="2:33" ht="13.15" customHeight="1" x14ac:dyDescent="0.2">
      <c r="X44" s="69" t="s">
        <v>61</v>
      </c>
      <c r="Y44" s="70">
        <v>5000</v>
      </c>
      <c r="Z44" s="68" t="s">
        <v>9</v>
      </c>
      <c r="AA44" s="70">
        <v>35000</v>
      </c>
      <c r="AB44" s="70">
        <f t="shared" si="19"/>
        <v>40000</v>
      </c>
      <c r="AC44" s="70">
        <f t="shared" si="20"/>
        <v>45000</v>
      </c>
      <c r="AD44" s="70">
        <f t="shared" si="21"/>
        <v>50000</v>
      </c>
      <c r="AE44" s="70">
        <f t="shared" si="22"/>
        <v>55000</v>
      </c>
      <c r="AF44" s="70">
        <f t="shared" si="24"/>
        <v>60000</v>
      </c>
      <c r="AG44" s="70">
        <v>60000</v>
      </c>
    </row>
    <row r="45" spans="2:33" s="85" customFormat="1" ht="13.15" customHeight="1" x14ac:dyDescent="0.2">
      <c r="X45" s="82" t="s">
        <v>330</v>
      </c>
      <c r="Y45" s="83">
        <v>10000</v>
      </c>
      <c r="Z45" s="84" t="s">
        <v>331</v>
      </c>
      <c r="AA45" s="83">
        <v>40000</v>
      </c>
      <c r="AB45" s="83">
        <f t="shared" si="19"/>
        <v>50000</v>
      </c>
      <c r="AC45" s="83">
        <f t="shared" si="20"/>
        <v>60000</v>
      </c>
      <c r="AD45" s="83">
        <f t="shared" si="21"/>
        <v>70000</v>
      </c>
      <c r="AE45" s="83">
        <f t="shared" si="22"/>
        <v>80000</v>
      </c>
      <c r="AF45" s="70">
        <f t="shared" si="24"/>
        <v>90000</v>
      </c>
      <c r="AG45" s="83">
        <v>90000</v>
      </c>
    </row>
    <row r="46" spans="2:33" ht="13.15" customHeight="1" x14ac:dyDescent="0.2">
      <c r="X46" s="71" t="s">
        <v>279</v>
      </c>
      <c r="Y46" s="72">
        <v>5000</v>
      </c>
      <c r="Z46" s="68" t="s">
        <v>9</v>
      </c>
      <c r="AA46" s="72">
        <v>35000</v>
      </c>
      <c r="AB46" s="72">
        <f t="shared" si="19"/>
        <v>40000</v>
      </c>
      <c r="AC46" s="72">
        <f t="shared" si="20"/>
        <v>45000</v>
      </c>
      <c r="AD46" s="72">
        <f t="shared" si="21"/>
        <v>50000</v>
      </c>
      <c r="AE46" s="72">
        <f t="shared" si="22"/>
        <v>55000</v>
      </c>
      <c r="AF46" s="70">
        <f t="shared" si="24"/>
        <v>60000</v>
      </c>
      <c r="AG46" s="72">
        <v>60000</v>
      </c>
    </row>
    <row r="47" spans="2:33" ht="13.15" customHeight="1" x14ac:dyDescent="0.2">
      <c r="X47" s="69" t="s">
        <v>62</v>
      </c>
      <c r="Y47" s="70">
        <v>5000</v>
      </c>
      <c r="Z47" s="68" t="s">
        <v>9</v>
      </c>
      <c r="AA47" s="70">
        <v>35000</v>
      </c>
      <c r="AB47" s="70">
        <f t="shared" si="19"/>
        <v>40000</v>
      </c>
      <c r="AC47" s="70">
        <f t="shared" si="20"/>
        <v>45000</v>
      </c>
      <c r="AD47" s="70">
        <f t="shared" si="21"/>
        <v>50000</v>
      </c>
      <c r="AE47" s="70">
        <f t="shared" si="22"/>
        <v>55000</v>
      </c>
      <c r="AF47" s="70">
        <f t="shared" si="24"/>
        <v>60000</v>
      </c>
      <c r="AG47" s="70">
        <v>60000</v>
      </c>
    </row>
    <row r="48" spans="2:33" ht="13.15" customHeight="1" x14ac:dyDescent="0.2">
      <c r="X48" s="69" t="s">
        <v>63</v>
      </c>
      <c r="Y48" s="70">
        <v>5000</v>
      </c>
      <c r="Z48" s="68" t="s">
        <v>9</v>
      </c>
      <c r="AA48" s="70">
        <v>35000</v>
      </c>
      <c r="AB48" s="70">
        <f t="shared" si="19"/>
        <v>40000</v>
      </c>
      <c r="AC48" s="70">
        <f t="shared" si="20"/>
        <v>45000</v>
      </c>
      <c r="AD48" s="70">
        <f t="shared" si="21"/>
        <v>50000</v>
      </c>
      <c r="AE48" s="70">
        <f t="shared" si="22"/>
        <v>55000</v>
      </c>
      <c r="AF48" s="70">
        <f t="shared" si="24"/>
        <v>60000</v>
      </c>
      <c r="AG48" s="70">
        <v>60000</v>
      </c>
    </row>
    <row r="49" spans="24:33" ht="13.15" customHeight="1" x14ac:dyDescent="0.2">
      <c r="X49" s="69" t="s">
        <v>64</v>
      </c>
      <c r="Y49" s="70">
        <v>5000</v>
      </c>
      <c r="Z49" s="68" t="s">
        <v>9</v>
      </c>
      <c r="AA49" s="70">
        <v>35000</v>
      </c>
      <c r="AB49" s="70">
        <f t="shared" si="19"/>
        <v>40000</v>
      </c>
      <c r="AC49" s="70">
        <f t="shared" si="20"/>
        <v>45000</v>
      </c>
      <c r="AD49" s="70">
        <f t="shared" si="21"/>
        <v>50000</v>
      </c>
      <c r="AE49" s="70">
        <f t="shared" si="22"/>
        <v>55000</v>
      </c>
      <c r="AF49" s="70">
        <f t="shared" si="24"/>
        <v>60000</v>
      </c>
      <c r="AG49" s="70">
        <v>60000</v>
      </c>
    </row>
    <row r="50" spans="24:33" ht="13.15" customHeight="1" x14ac:dyDescent="0.2">
      <c r="X50" s="69" t="s">
        <v>66</v>
      </c>
      <c r="Y50" s="70">
        <v>5000</v>
      </c>
      <c r="Z50" s="68" t="s">
        <v>67</v>
      </c>
      <c r="AA50" s="70">
        <v>20000</v>
      </c>
      <c r="AB50" s="70">
        <f t="shared" si="19"/>
        <v>25000</v>
      </c>
      <c r="AC50" s="70">
        <f t="shared" si="20"/>
        <v>30000</v>
      </c>
      <c r="AD50" s="70">
        <f t="shared" si="21"/>
        <v>35000</v>
      </c>
      <c r="AE50" s="70">
        <f t="shared" si="22"/>
        <v>40000</v>
      </c>
      <c r="AF50" s="70">
        <f t="shared" si="24"/>
        <v>45000</v>
      </c>
      <c r="AG50" s="70">
        <v>45000</v>
      </c>
    </row>
    <row r="51" spans="24:33" ht="13.15" customHeight="1" x14ac:dyDescent="0.2">
      <c r="X51" s="69" t="s">
        <v>69</v>
      </c>
      <c r="Y51" s="68" t="s">
        <v>16</v>
      </c>
      <c r="Z51" s="68" t="s">
        <v>16</v>
      </c>
      <c r="AA51" s="68"/>
      <c r="AB51" s="68"/>
      <c r="AC51" s="68"/>
      <c r="AD51" s="68"/>
      <c r="AE51" s="68"/>
      <c r="AF51" s="68"/>
      <c r="AG51" s="73"/>
    </row>
    <row r="52" spans="24:33" ht="13.15" customHeight="1" x14ac:dyDescent="0.2">
      <c r="X52" s="71" t="s">
        <v>281</v>
      </c>
      <c r="Y52" s="72">
        <v>5000</v>
      </c>
      <c r="Z52" s="68" t="s">
        <v>9</v>
      </c>
      <c r="AA52" s="72">
        <v>35000</v>
      </c>
      <c r="AB52" s="72">
        <f t="shared" ref="AB52:AB71" si="25">$AA52+($Y52*1)</f>
        <v>40000</v>
      </c>
      <c r="AC52" s="72">
        <f t="shared" ref="AC52:AC71" si="26">$AA52+($Y52*2)</f>
        <v>45000</v>
      </c>
      <c r="AD52" s="72">
        <f t="shared" ref="AD52:AD71" si="27">$AA52+($Y52*3)</f>
        <v>50000</v>
      </c>
      <c r="AE52" s="72">
        <f t="shared" ref="AE52:AE71" si="28">$AA52+($Y52*4)</f>
        <v>55000</v>
      </c>
      <c r="AF52" s="70">
        <v>60000</v>
      </c>
      <c r="AG52" s="72">
        <v>60000</v>
      </c>
    </row>
    <row r="53" spans="24:33" ht="13.15" customHeight="1" x14ac:dyDescent="0.2">
      <c r="X53" s="69" t="s">
        <v>70</v>
      </c>
      <c r="Y53" s="70">
        <v>5000</v>
      </c>
      <c r="Z53" s="68" t="s">
        <v>9</v>
      </c>
      <c r="AA53" s="70">
        <v>35000</v>
      </c>
      <c r="AB53" s="70">
        <f t="shared" si="25"/>
        <v>40000</v>
      </c>
      <c r="AC53" s="70">
        <f t="shared" si="26"/>
        <v>45000</v>
      </c>
      <c r="AD53" s="70">
        <f t="shared" si="27"/>
        <v>50000</v>
      </c>
      <c r="AE53" s="70">
        <f t="shared" si="28"/>
        <v>55000</v>
      </c>
      <c r="AF53" s="70">
        <f t="shared" ref="AF53:AF55" si="29">IF(AE53&lt;AG53,AG53,"")</f>
        <v>60000</v>
      </c>
      <c r="AG53" s="70">
        <v>60000</v>
      </c>
    </row>
    <row r="54" spans="24:33" ht="13.15" customHeight="1" x14ac:dyDescent="0.2">
      <c r="X54" s="69" t="s">
        <v>71</v>
      </c>
      <c r="Y54" s="70">
        <v>5000</v>
      </c>
      <c r="Z54" s="68" t="s">
        <v>9</v>
      </c>
      <c r="AA54" s="70">
        <v>35000</v>
      </c>
      <c r="AB54" s="70">
        <f t="shared" si="25"/>
        <v>40000</v>
      </c>
      <c r="AC54" s="70">
        <f t="shared" si="26"/>
        <v>45000</v>
      </c>
      <c r="AD54" s="70">
        <f t="shared" si="27"/>
        <v>50000</v>
      </c>
      <c r="AE54" s="70">
        <f t="shared" si="28"/>
        <v>55000</v>
      </c>
      <c r="AF54" s="70">
        <f t="shared" si="29"/>
        <v>60000</v>
      </c>
      <c r="AG54" s="70">
        <v>60000</v>
      </c>
    </row>
    <row r="55" spans="24:33" ht="13.15" customHeight="1" x14ac:dyDescent="0.2">
      <c r="X55" s="74" t="s">
        <v>72</v>
      </c>
      <c r="Y55" s="79">
        <v>5000</v>
      </c>
      <c r="Z55" s="80" t="s">
        <v>9</v>
      </c>
      <c r="AA55" s="79">
        <v>35000</v>
      </c>
      <c r="AB55" s="79">
        <f t="shared" si="25"/>
        <v>40000</v>
      </c>
      <c r="AC55" s="79">
        <f t="shared" si="26"/>
        <v>45000</v>
      </c>
      <c r="AD55" s="79">
        <f t="shared" si="27"/>
        <v>50000</v>
      </c>
      <c r="AE55" s="79">
        <f t="shared" si="28"/>
        <v>55000</v>
      </c>
      <c r="AF55" s="79">
        <f t="shared" si="29"/>
        <v>60000</v>
      </c>
      <c r="AG55" s="79">
        <v>60000</v>
      </c>
    </row>
    <row r="56" spans="24:33" ht="13.15" customHeight="1" x14ac:dyDescent="0.2">
      <c r="X56" s="71" t="s">
        <v>312</v>
      </c>
      <c r="Y56" s="70">
        <v>5000</v>
      </c>
      <c r="Z56" s="68" t="s">
        <v>9</v>
      </c>
      <c r="AA56" s="70">
        <v>35000</v>
      </c>
      <c r="AB56" s="70">
        <f t="shared" si="25"/>
        <v>40000</v>
      </c>
      <c r="AC56" s="70">
        <f t="shared" si="26"/>
        <v>45000</v>
      </c>
      <c r="AD56" s="70">
        <f t="shared" si="27"/>
        <v>50000</v>
      </c>
      <c r="AE56" s="70">
        <f t="shared" si="28"/>
        <v>55000</v>
      </c>
      <c r="AF56" s="70">
        <f t="shared" ref="AF56" si="30">IF(AE56&lt;AG56,AG56,"")</f>
        <v>60000</v>
      </c>
      <c r="AG56" s="70">
        <v>60000</v>
      </c>
    </row>
    <row r="57" spans="24:33" s="85" customFormat="1" ht="13.15" customHeight="1" x14ac:dyDescent="0.2">
      <c r="X57" s="86" t="s">
        <v>328</v>
      </c>
      <c r="Y57" s="83">
        <v>5000</v>
      </c>
      <c r="Z57" s="84" t="s">
        <v>220</v>
      </c>
      <c r="AA57" s="83">
        <v>35000</v>
      </c>
      <c r="AB57" s="83">
        <f t="shared" si="25"/>
        <v>40000</v>
      </c>
      <c r="AC57" s="83">
        <f t="shared" si="26"/>
        <v>45000</v>
      </c>
      <c r="AD57" s="83">
        <f t="shared" si="27"/>
        <v>50000</v>
      </c>
      <c r="AE57" s="83">
        <f t="shared" si="28"/>
        <v>55000</v>
      </c>
      <c r="AF57" s="83">
        <v>60000</v>
      </c>
      <c r="AG57" s="83">
        <v>60000</v>
      </c>
    </row>
    <row r="58" spans="24:33" ht="13.15" customHeight="1" x14ac:dyDescent="0.2">
      <c r="X58" s="69" t="s">
        <v>73</v>
      </c>
      <c r="Y58" s="70">
        <v>5000</v>
      </c>
      <c r="Z58" s="68" t="s">
        <v>9</v>
      </c>
      <c r="AA58" s="70">
        <v>35000</v>
      </c>
      <c r="AB58" s="70">
        <f t="shared" si="25"/>
        <v>40000</v>
      </c>
      <c r="AC58" s="70">
        <f t="shared" si="26"/>
        <v>45000</v>
      </c>
      <c r="AD58" s="70">
        <f t="shared" si="27"/>
        <v>50000</v>
      </c>
      <c r="AE58" s="70">
        <f t="shared" si="28"/>
        <v>55000</v>
      </c>
      <c r="AF58" s="70">
        <f t="shared" ref="AF58" si="31">IF(AE58&lt;AG58,AG58,"")</f>
        <v>60000</v>
      </c>
      <c r="AG58" s="70">
        <v>60000</v>
      </c>
    </row>
    <row r="59" spans="24:33" ht="13.15" customHeight="1" x14ac:dyDescent="0.2">
      <c r="X59" s="69" t="s">
        <v>290</v>
      </c>
      <c r="Y59" s="70">
        <v>5000</v>
      </c>
      <c r="Z59" s="68" t="s">
        <v>280</v>
      </c>
      <c r="AA59" s="70">
        <v>40000</v>
      </c>
      <c r="AB59" s="70">
        <f t="shared" si="25"/>
        <v>45000</v>
      </c>
      <c r="AC59" s="70">
        <f t="shared" si="26"/>
        <v>50000</v>
      </c>
      <c r="AD59" s="70">
        <f t="shared" si="27"/>
        <v>55000</v>
      </c>
      <c r="AE59" s="70">
        <f t="shared" si="28"/>
        <v>60000</v>
      </c>
      <c r="AF59" s="70">
        <v>65000</v>
      </c>
      <c r="AG59" s="70">
        <v>65000</v>
      </c>
    </row>
    <row r="60" spans="24:33" ht="13.15" customHeight="1" x14ac:dyDescent="0.2">
      <c r="X60" s="69" t="s">
        <v>74</v>
      </c>
      <c r="Y60" s="70">
        <v>5000</v>
      </c>
      <c r="Z60" s="68" t="s">
        <v>9</v>
      </c>
      <c r="AA60" s="70">
        <v>35000</v>
      </c>
      <c r="AB60" s="70">
        <f t="shared" si="25"/>
        <v>40000</v>
      </c>
      <c r="AC60" s="70">
        <f t="shared" si="26"/>
        <v>45000</v>
      </c>
      <c r="AD60" s="70">
        <f t="shared" si="27"/>
        <v>50000</v>
      </c>
      <c r="AE60" s="70">
        <f t="shared" si="28"/>
        <v>55000</v>
      </c>
      <c r="AF60" s="70">
        <f t="shared" ref="AF60:AF71" si="32">IF(AE60&lt;AG60,AG60,"")</f>
        <v>60000</v>
      </c>
      <c r="AG60" s="70">
        <v>60000</v>
      </c>
    </row>
    <row r="61" spans="24:33" s="85" customFormat="1" ht="13.15" customHeight="1" x14ac:dyDescent="0.2">
      <c r="X61" s="82" t="s">
        <v>323</v>
      </c>
      <c r="Y61" s="83">
        <v>5000</v>
      </c>
      <c r="Z61" s="84" t="s">
        <v>280</v>
      </c>
      <c r="AA61" s="83">
        <v>40000</v>
      </c>
      <c r="AB61" s="83">
        <f>$AA61+($Y61*1)</f>
        <v>45000</v>
      </c>
      <c r="AC61" s="83">
        <f t="shared" si="26"/>
        <v>50000</v>
      </c>
      <c r="AD61" s="83">
        <f t="shared" si="27"/>
        <v>55000</v>
      </c>
      <c r="AE61" s="83">
        <f t="shared" si="28"/>
        <v>60000</v>
      </c>
      <c r="AF61" s="83">
        <f t="shared" si="32"/>
        <v>65000</v>
      </c>
      <c r="AG61" s="83">
        <v>65000</v>
      </c>
    </row>
    <row r="62" spans="24:33" ht="13.15" customHeight="1" x14ac:dyDescent="0.2">
      <c r="X62" s="69" t="s">
        <v>76</v>
      </c>
      <c r="Y62" s="70">
        <v>5000</v>
      </c>
      <c r="Z62" s="68" t="s">
        <v>9</v>
      </c>
      <c r="AA62" s="70">
        <v>35000</v>
      </c>
      <c r="AB62" s="70">
        <f t="shared" si="25"/>
        <v>40000</v>
      </c>
      <c r="AC62" s="70">
        <f t="shared" si="26"/>
        <v>45000</v>
      </c>
      <c r="AD62" s="70">
        <f t="shared" si="27"/>
        <v>50000</v>
      </c>
      <c r="AE62" s="70">
        <f t="shared" si="28"/>
        <v>55000</v>
      </c>
      <c r="AF62" s="70">
        <f t="shared" si="32"/>
        <v>60000</v>
      </c>
      <c r="AG62" s="70">
        <v>60000</v>
      </c>
    </row>
    <row r="63" spans="24:33" ht="13.15" customHeight="1" x14ac:dyDescent="0.2">
      <c r="X63" s="69" t="s">
        <v>78</v>
      </c>
      <c r="Y63" s="70">
        <v>5000</v>
      </c>
      <c r="Z63" s="68" t="s">
        <v>9</v>
      </c>
      <c r="AA63" s="70">
        <v>35000</v>
      </c>
      <c r="AB63" s="70">
        <f t="shared" si="25"/>
        <v>40000</v>
      </c>
      <c r="AC63" s="70">
        <f t="shared" si="26"/>
        <v>45000</v>
      </c>
      <c r="AD63" s="70">
        <f t="shared" si="27"/>
        <v>50000</v>
      </c>
      <c r="AE63" s="70">
        <f t="shared" si="28"/>
        <v>55000</v>
      </c>
      <c r="AF63" s="70">
        <f t="shared" si="32"/>
        <v>60000</v>
      </c>
      <c r="AG63" s="70">
        <v>60000</v>
      </c>
    </row>
    <row r="64" spans="24:33" ht="13.15" customHeight="1" x14ac:dyDescent="0.2">
      <c r="X64" s="69" t="s">
        <v>79</v>
      </c>
      <c r="Y64" s="70">
        <v>5000</v>
      </c>
      <c r="Z64" s="68" t="s">
        <v>9</v>
      </c>
      <c r="AA64" s="70">
        <v>35000</v>
      </c>
      <c r="AB64" s="70">
        <f t="shared" si="25"/>
        <v>40000</v>
      </c>
      <c r="AC64" s="70">
        <f t="shared" si="26"/>
        <v>45000</v>
      </c>
      <c r="AD64" s="70">
        <f t="shared" si="27"/>
        <v>50000</v>
      </c>
      <c r="AE64" s="70">
        <f t="shared" si="28"/>
        <v>55000</v>
      </c>
      <c r="AF64" s="70">
        <f t="shared" si="32"/>
        <v>60000</v>
      </c>
      <c r="AG64" s="70">
        <v>60000</v>
      </c>
    </row>
    <row r="65" spans="24:33" ht="13.15" customHeight="1" x14ac:dyDescent="0.2">
      <c r="X65" s="69" t="s">
        <v>80</v>
      </c>
      <c r="Y65" s="70">
        <v>5000</v>
      </c>
      <c r="Z65" s="68" t="s">
        <v>81</v>
      </c>
      <c r="AA65" s="70">
        <v>30000</v>
      </c>
      <c r="AB65" s="70">
        <f t="shared" si="25"/>
        <v>35000</v>
      </c>
      <c r="AC65" s="70">
        <f t="shared" si="26"/>
        <v>40000</v>
      </c>
      <c r="AD65" s="70">
        <f t="shared" si="27"/>
        <v>45000</v>
      </c>
      <c r="AE65" s="70">
        <f t="shared" si="28"/>
        <v>50000</v>
      </c>
      <c r="AF65" s="70">
        <f t="shared" si="32"/>
        <v>55000</v>
      </c>
      <c r="AG65" s="70">
        <v>55000</v>
      </c>
    </row>
    <row r="66" spans="24:33" ht="13.15" customHeight="1" x14ac:dyDescent="0.2">
      <c r="X66" s="69" t="s">
        <v>82</v>
      </c>
      <c r="Y66" s="70">
        <v>5000</v>
      </c>
      <c r="Z66" s="68" t="s">
        <v>9</v>
      </c>
      <c r="AA66" s="70">
        <v>35000</v>
      </c>
      <c r="AB66" s="70">
        <f t="shared" si="25"/>
        <v>40000</v>
      </c>
      <c r="AC66" s="70">
        <f t="shared" si="26"/>
        <v>45000</v>
      </c>
      <c r="AD66" s="70">
        <f t="shared" si="27"/>
        <v>50000</v>
      </c>
      <c r="AE66" s="70">
        <f t="shared" si="28"/>
        <v>55000</v>
      </c>
      <c r="AF66" s="70">
        <f t="shared" si="32"/>
        <v>60000</v>
      </c>
      <c r="AG66" s="70">
        <v>60000</v>
      </c>
    </row>
    <row r="67" spans="24:33" ht="13.15" customHeight="1" x14ac:dyDescent="0.2">
      <c r="X67" s="69" t="s">
        <v>83</v>
      </c>
      <c r="Y67" s="70">
        <v>5000</v>
      </c>
      <c r="Z67" s="68" t="s">
        <v>9</v>
      </c>
      <c r="AA67" s="70">
        <v>35000</v>
      </c>
      <c r="AB67" s="70">
        <f t="shared" si="25"/>
        <v>40000</v>
      </c>
      <c r="AC67" s="70">
        <f t="shared" si="26"/>
        <v>45000</v>
      </c>
      <c r="AD67" s="70">
        <f t="shared" si="27"/>
        <v>50000</v>
      </c>
      <c r="AE67" s="70">
        <f t="shared" si="28"/>
        <v>55000</v>
      </c>
      <c r="AF67" s="70">
        <f t="shared" si="32"/>
        <v>60000</v>
      </c>
      <c r="AG67" s="70">
        <v>60000</v>
      </c>
    </row>
    <row r="68" spans="24:33" ht="13.15" customHeight="1" x14ac:dyDescent="0.2">
      <c r="X68" s="69" t="s">
        <v>84</v>
      </c>
      <c r="Y68" s="68">
        <v>5000</v>
      </c>
      <c r="Z68" s="68" t="s">
        <v>9</v>
      </c>
      <c r="AA68" s="70">
        <v>35000</v>
      </c>
      <c r="AB68" s="70">
        <f t="shared" si="25"/>
        <v>40000</v>
      </c>
      <c r="AC68" s="70">
        <f t="shared" si="26"/>
        <v>45000</v>
      </c>
      <c r="AD68" s="70">
        <f t="shared" si="27"/>
        <v>50000</v>
      </c>
      <c r="AE68" s="70">
        <f t="shared" si="28"/>
        <v>55000</v>
      </c>
      <c r="AF68" s="70">
        <f t="shared" si="32"/>
        <v>60000</v>
      </c>
      <c r="AG68" s="70">
        <v>60000</v>
      </c>
    </row>
    <row r="69" spans="24:33" ht="13.15" customHeight="1" x14ac:dyDescent="0.2">
      <c r="X69" s="69" t="s">
        <v>85</v>
      </c>
      <c r="Y69" s="70">
        <v>5000</v>
      </c>
      <c r="Z69" s="68" t="s">
        <v>9</v>
      </c>
      <c r="AA69" s="70">
        <v>35000</v>
      </c>
      <c r="AB69" s="70">
        <f t="shared" si="25"/>
        <v>40000</v>
      </c>
      <c r="AC69" s="70">
        <f t="shared" si="26"/>
        <v>45000</v>
      </c>
      <c r="AD69" s="70">
        <f t="shared" si="27"/>
        <v>50000</v>
      </c>
      <c r="AE69" s="70">
        <f t="shared" si="28"/>
        <v>55000</v>
      </c>
      <c r="AF69" s="70">
        <f t="shared" si="32"/>
        <v>60000</v>
      </c>
      <c r="AG69" s="70">
        <v>60000</v>
      </c>
    </row>
    <row r="70" spans="24:33" ht="13.15" customHeight="1" x14ac:dyDescent="0.2">
      <c r="X70" s="69" t="s">
        <v>86</v>
      </c>
      <c r="Y70" s="70">
        <v>5000</v>
      </c>
      <c r="Z70" s="68" t="s">
        <v>9</v>
      </c>
      <c r="AA70" s="70">
        <v>35000</v>
      </c>
      <c r="AB70" s="70">
        <f t="shared" si="25"/>
        <v>40000</v>
      </c>
      <c r="AC70" s="70">
        <f t="shared" si="26"/>
        <v>45000</v>
      </c>
      <c r="AD70" s="70">
        <f t="shared" si="27"/>
        <v>50000</v>
      </c>
      <c r="AE70" s="70">
        <f t="shared" si="28"/>
        <v>55000</v>
      </c>
      <c r="AF70" s="70">
        <f t="shared" si="32"/>
        <v>60000</v>
      </c>
      <c r="AG70" s="70">
        <v>60000</v>
      </c>
    </row>
    <row r="71" spans="24:33" ht="13.15" customHeight="1" x14ac:dyDescent="0.2">
      <c r="X71" s="69" t="s">
        <v>87</v>
      </c>
      <c r="Y71" s="70">
        <v>5000</v>
      </c>
      <c r="Z71" s="68" t="s">
        <v>88</v>
      </c>
      <c r="AA71" s="70">
        <v>25000</v>
      </c>
      <c r="AB71" s="70">
        <f t="shared" si="25"/>
        <v>30000</v>
      </c>
      <c r="AC71" s="70">
        <f t="shared" si="26"/>
        <v>35000</v>
      </c>
      <c r="AD71" s="70">
        <f t="shared" si="27"/>
        <v>40000</v>
      </c>
      <c r="AE71" s="70">
        <f t="shared" si="28"/>
        <v>45000</v>
      </c>
      <c r="AF71" s="70">
        <f t="shared" si="32"/>
        <v>50000</v>
      </c>
      <c r="AG71" s="70">
        <v>50000</v>
      </c>
    </row>
    <row r="72" spans="24:33" ht="13.15" customHeight="1" x14ac:dyDescent="0.2">
      <c r="X72" s="69" t="s">
        <v>89</v>
      </c>
      <c r="Y72" s="68" t="s">
        <v>15</v>
      </c>
      <c r="Z72" s="68" t="s">
        <v>16</v>
      </c>
      <c r="AA72" s="68"/>
      <c r="AB72" s="68"/>
      <c r="AC72" s="68"/>
      <c r="AD72" s="68"/>
      <c r="AE72" s="68"/>
      <c r="AF72" s="68"/>
      <c r="AG72" s="68"/>
    </row>
    <row r="73" spans="24:33" ht="13.15" customHeight="1" x14ac:dyDescent="0.2">
      <c r="X73" s="69" t="s">
        <v>90</v>
      </c>
      <c r="Y73" s="68" t="s">
        <v>15</v>
      </c>
      <c r="Z73" s="68" t="s">
        <v>15</v>
      </c>
      <c r="AA73" s="68"/>
      <c r="AB73" s="68"/>
      <c r="AC73" s="68"/>
      <c r="AD73" s="68"/>
      <c r="AE73" s="68"/>
      <c r="AF73" s="68"/>
      <c r="AG73" s="68"/>
    </row>
    <row r="74" spans="24:33" ht="13.15" customHeight="1" x14ac:dyDescent="0.2">
      <c r="X74" s="69" t="s">
        <v>91</v>
      </c>
      <c r="Y74" s="68" t="s">
        <v>15</v>
      </c>
      <c r="Z74" s="68" t="s">
        <v>16</v>
      </c>
      <c r="AA74" s="68"/>
      <c r="AB74" s="68"/>
      <c r="AC74" s="68"/>
      <c r="AD74" s="68"/>
      <c r="AE74" s="68"/>
      <c r="AF74" s="68"/>
      <c r="AG74" s="73"/>
    </row>
    <row r="75" spans="24:33" ht="13.15" customHeight="1" x14ac:dyDescent="0.2">
      <c r="X75" s="69" t="s">
        <v>92</v>
      </c>
      <c r="Y75" s="70">
        <v>5000</v>
      </c>
      <c r="Z75" s="68" t="s">
        <v>81</v>
      </c>
      <c r="AA75" s="70">
        <v>30000</v>
      </c>
      <c r="AB75" s="70">
        <f>$AA75+($Y75*1)</f>
        <v>35000</v>
      </c>
      <c r="AC75" s="70">
        <f>$AA75+($Y75*2)</f>
        <v>40000</v>
      </c>
      <c r="AD75" s="70">
        <f>$AA75+($Y75*3)</f>
        <v>45000</v>
      </c>
      <c r="AE75" s="70">
        <f>$AA75+($Y75*4)</f>
        <v>50000</v>
      </c>
      <c r="AF75" s="70">
        <f>IF(AE75&lt;AG75,AG75,"")</f>
        <v>55000</v>
      </c>
      <c r="AG75" s="70">
        <v>55000</v>
      </c>
    </row>
    <row r="76" spans="24:33" ht="13.15" customHeight="1" x14ac:dyDescent="0.2">
      <c r="X76" s="69" t="s">
        <v>93</v>
      </c>
      <c r="Y76" s="70">
        <v>5000</v>
      </c>
      <c r="Z76" s="68" t="s">
        <v>9</v>
      </c>
      <c r="AA76" s="70">
        <v>35000</v>
      </c>
      <c r="AB76" s="70">
        <f>$AA76+($Y76*1)</f>
        <v>40000</v>
      </c>
      <c r="AC76" s="70">
        <f>$AA76+($Y76*2)</f>
        <v>45000</v>
      </c>
      <c r="AD76" s="70">
        <f>$AA76+($Y76*3)</f>
        <v>50000</v>
      </c>
      <c r="AE76" s="70">
        <f>$AA76+($Y76*4)</f>
        <v>55000</v>
      </c>
      <c r="AF76" s="70">
        <f>IF(AE76&lt;AG76,AG76,"")</f>
        <v>60000</v>
      </c>
      <c r="AG76" s="70">
        <v>60000</v>
      </c>
    </row>
    <row r="77" spans="24:33" ht="13.15" customHeight="1" x14ac:dyDescent="0.2">
      <c r="X77" s="69" t="s">
        <v>94</v>
      </c>
      <c r="Y77" s="70">
        <v>2000</v>
      </c>
      <c r="Z77" s="68" t="s">
        <v>95</v>
      </c>
      <c r="AA77" s="70">
        <v>15000</v>
      </c>
      <c r="AB77" s="70">
        <f>$AA77+($Y77*1)</f>
        <v>17000</v>
      </c>
      <c r="AC77" s="70">
        <f>$AA77+($Y77*2)</f>
        <v>19000</v>
      </c>
      <c r="AD77" s="70">
        <f>$AA77+($Y77*3)</f>
        <v>21000</v>
      </c>
      <c r="AE77" s="70">
        <f>$AA77+($Y77*4)</f>
        <v>23000</v>
      </c>
      <c r="AF77" s="70">
        <f>IF(AE77&lt;AG77,AG77,"")</f>
        <v>25000</v>
      </c>
      <c r="AG77" s="70">
        <v>25000</v>
      </c>
    </row>
    <row r="78" spans="24:33" ht="13.15" customHeight="1" x14ac:dyDescent="0.2">
      <c r="X78" s="69" t="s">
        <v>96</v>
      </c>
      <c r="Y78" s="68" t="s">
        <v>16</v>
      </c>
      <c r="Z78" s="68" t="s">
        <v>16</v>
      </c>
      <c r="AA78" s="68"/>
      <c r="AB78" s="68"/>
      <c r="AC78" s="68"/>
      <c r="AD78" s="68"/>
      <c r="AE78" s="68"/>
      <c r="AF78" s="68"/>
      <c r="AG78" s="73"/>
    </row>
    <row r="79" spans="24:33" ht="13.15" customHeight="1" x14ac:dyDescent="0.2">
      <c r="X79" s="69" t="s">
        <v>97</v>
      </c>
      <c r="Y79" s="70">
        <v>3000</v>
      </c>
      <c r="Z79" s="68" t="s">
        <v>43</v>
      </c>
      <c r="AA79" s="70">
        <v>18000</v>
      </c>
      <c r="AB79" s="70">
        <f>$AA79+($Y79*1)</f>
        <v>21000</v>
      </c>
      <c r="AC79" s="70">
        <f>$AA79+($Y79*2)</f>
        <v>24000</v>
      </c>
      <c r="AD79" s="70">
        <f>$AA79+($Y79*3)</f>
        <v>27000</v>
      </c>
      <c r="AE79" s="70">
        <f>$AA79+($Y79*4)</f>
        <v>30000</v>
      </c>
      <c r="AF79" s="70" t="str">
        <f>IF(AE79&lt;AG79,AG79,"")</f>
        <v/>
      </c>
      <c r="AG79" s="70">
        <v>30000</v>
      </c>
    </row>
    <row r="80" spans="24:33" ht="13.15" customHeight="1" x14ac:dyDescent="0.2">
      <c r="X80" s="69" t="s">
        <v>98</v>
      </c>
      <c r="Y80" s="68" t="s">
        <v>16</v>
      </c>
      <c r="Z80" s="68" t="s">
        <v>16</v>
      </c>
      <c r="AA80" s="68"/>
      <c r="AB80" s="68"/>
      <c r="AC80" s="68"/>
      <c r="AD80" s="68"/>
      <c r="AE80" s="68"/>
      <c r="AF80" s="68"/>
      <c r="AG80" s="73"/>
    </row>
    <row r="81" spans="24:33" ht="13.15" customHeight="1" x14ac:dyDescent="0.2">
      <c r="X81" s="69" t="s">
        <v>99</v>
      </c>
      <c r="Y81" s="70">
        <v>2000</v>
      </c>
      <c r="Z81" s="68" t="s">
        <v>100</v>
      </c>
      <c r="AA81" s="70">
        <v>12000</v>
      </c>
      <c r="AB81" s="70">
        <f>$AA81+($Y81*1)</f>
        <v>14000</v>
      </c>
      <c r="AC81" s="70">
        <f>$AA81+($Y81*2)</f>
        <v>16000</v>
      </c>
      <c r="AD81" s="70">
        <f>$AA81+($Y81*3)</f>
        <v>18000</v>
      </c>
      <c r="AE81" s="70">
        <f>$AA81+($Y81*4)</f>
        <v>20000</v>
      </c>
      <c r="AF81" s="70" t="str">
        <f>IF(AE81&lt;AG81,AG81,"")</f>
        <v/>
      </c>
      <c r="AG81" s="70">
        <v>20000</v>
      </c>
    </row>
    <row r="82" spans="24:33" ht="13.15" customHeight="1" x14ac:dyDescent="0.2">
      <c r="X82" s="69" t="s">
        <v>101</v>
      </c>
      <c r="Y82" s="70">
        <v>2000</v>
      </c>
      <c r="Z82" s="68" t="s">
        <v>102</v>
      </c>
      <c r="AA82" s="70">
        <v>10000</v>
      </c>
      <c r="AB82" s="70">
        <f>$AA82+($Y82*1)</f>
        <v>12000</v>
      </c>
      <c r="AC82" s="70">
        <f>$AA82+($Y82*2)</f>
        <v>14000</v>
      </c>
      <c r="AD82" s="70">
        <f>$AA82+($Y82*3)</f>
        <v>16000</v>
      </c>
      <c r="AE82" s="70">
        <f>$AA82+($Y82*4)</f>
        <v>18000</v>
      </c>
      <c r="AF82" s="70" t="str">
        <f>IF(AE82&lt;AG82,AG82,"")</f>
        <v/>
      </c>
      <c r="AG82" s="70">
        <v>18000</v>
      </c>
    </row>
    <row r="83" spans="24:33" ht="13.15" customHeight="1" x14ac:dyDescent="0.2">
      <c r="X83" s="69" t="s">
        <v>103</v>
      </c>
      <c r="Y83" s="70">
        <v>5000</v>
      </c>
      <c r="Z83" s="68" t="s">
        <v>88</v>
      </c>
      <c r="AA83" s="70">
        <v>25000</v>
      </c>
      <c r="AB83" s="70">
        <f>$AA83+($Y83*1)</f>
        <v>30000</v>
      </c>
      <c r="AC83" s="70">
        <f>$AA83+($Y83*2)</f>
        <v>35000</v>
      </c>
      <c r="AD83" s="70">
        <f>$AA83+($Y83*3)</f>
        <v>40000</v>
      </c>
      <c r="AE83" s="70">
        <f>$AA83+($Y83*4)</f>
        <v>45000</v>
      </c>
      <c r="AF83" s="70">
        <f>IF(AE83&lt;AG83,AG83,"")</f>
        <v>50000</v>
      </c>
      <c r="AG83" s="70">
        <v>50000</v>
      </c>
    </row>
    <row r="84" spans="24:33" ht="13.15" customHeight="1" x14ac:dyDescent="0.2">
      <c r="X84" s="69" t="s">
        <v>104</v>
      </c>
      <c r="Y84" s="68" t="s">
        <v>16</v>
      </c>
      <c r="Z84" s="68" t="s">
        <v>16</v>
      </c>
      <c r="AA84" s="68"/>
      <c r="AB84" s="68"/>
      <c r="AC84" s="68"/>
      <c r="AD84" s="68"/>
      <c r="AE84" s="68"/>
      <c r="AF84" s="68"/>
      <c r="AG84" s="68"/>
    </row>
    <row r="85" spans="24:33" ht="13.15" customHeight="1" x14ac:dyDescent="0.2">
      <c r="X85" s="69" t="s">
        <v>105</v>
      </c>
      <c r="Y85" s="68" t="s">
        <v>15</v>
      </c>
      <c r="Z85" s="68" t="s">
        <v>16</v>
      </c>
      <c r="AA85" s="68"/>
      <c r="AB85" s="68"/>
      <c r="AC85" s="68"/>
      <c r="AD85" s="68"/>
      <c r="AE85" s="68"/>
      <c r="AF85" s="68"/>
      <c r="AG85" s="73"/>
    </row>
    <row r="86" spans="24:33" ht="13.15" customHeight="1" x14ac:dyDescent="0.2">
      <c r="X86" s="69" t="s">
        <v>106</v>
      </c>
      <c r="Y86" s="70">
        <v>5000</v>
      </c>
      <c r="Z86" s="68" t="s">
        <v>9</v>
      </c>
      <c r="AA86" s="70">
        <v>35000</v>
      </c>
      <c r="AB86" s="70">
        <f t="shared" ref="AB86:AB99" si="33">$AA86+($Y86*1)</f>
        <v>40000</v>
      </c>
      <c r="AC86" s="70">
        <f t="shared" ref="AC86:AC99" si="34">$AA86+($Y86*2)</f>
        <v>45000</v>
      </c>
      <c r="AD86" s="70">
        <f t="shared" ref="AD86:AD99" si="35">$AA86+($Y86*3)</f>
        <v>50000</v>
      </c>
      <c r="AE86" s="70">
        <f t="shared" ref="AE86:AE99" si="36">$AA86+($Y86*4)</f>
        <v>55000</v>
      </c>
      <c r="AF86" s="70">
        <f t="shared" ref="AF86:AF87" si="37">IF(AE86&lt;AG86,AG86,"")</f>
        <v>60000</v>
      </c>
      <c r="AG86" s="70">
        <v>60000</v>
      </c>
    </row>
    <row r="87" spans="24:33" ht="13.15" customHeight="1" x14ac:dyDescent="0.2">
      <c r="X87" s="69" t="s">
        <v>107</v>
      </c>
      <c r="Y87" s="70">
        <v>5000</v>
      </c>
      <c r="Z87" s="68" t="s">
        <v>108</v>
      </c>
      <c r="AA87" s="70">
        <v>25000</v>
      </c>
      <c r="AB87" s="70">
        <f t="shared" si="33"/>
        <v>30000</v>
      </c>
      <c r="AC87" s="70">
        <f t="shared" si="34"/>
        <v>35000</v>
      </c>
      <c r="AD87" s="70">
        <f t="shared" si="35"/>
        <v>40000</v>
      </c>
      <c r="AE87" s="70">
        <f t="shared" si="36"/>
        <v>45000</v>
      </c>
      <c r="AF87" s="70">
        <f t="shared" si="37"/>
        <v>50000</v>
      </c>
      <c r="AG87" s="70">
        <v>50000</v>
      </c>
    </row>
    <row r="88" spans="24:33" ht="13.15" customHeight="1" x14ac:dyDescent="0.2">
      <c r="X88" s="71" t="s">
        <v>282</v>
      </c>
      <c r="Y88" s="72">
        <v>5000</v>
      </c>
      <c r="Z88" s="68" t="s">
        <v>9</v>
      </c>
      <c r="AA88" s="72">
        <v>35000</v>
      </c>
      <c r="AB88" s="72">
        <f t="shared" si="33"/>
        <v>40000</v>
      </c>
      <c r="AC88" s="72">
        <f t="shared" si="34"/>
        <v>45000</v>
      </c>
      <c r="AD88" s="72">
        <f t="shared" si="35"/>
        <v>50000</v>
      </c>
      <c r="AE88" s="72">
        <f t="shared" si="36"/>
        <v>55000</v>
      </c>
      <c r="AF88" s="70">
        <f t="shared" ref="AF88:AF99" si="38">IF(AE88&lt;AG88,AG88,"")</f>
        <v>60000</v>
      </c>
      <c r="AG88" s="72">
        <v>60000</v>
      </c>
    </row>
    <row r="89" spans="24:33" ht="13.15" customHeight="1" x14ac:dyDescent="0.2">
      <c r="X89" s="69" t="s">
        <v>109</v>
      </c>
      <c r="Y89" s="70">
        <v>5000</v>
      </c>
      <c r="Z89" s="68" t="s">
        <v>9</v>
      </c>
      <c r="AA89" s="70">
        <v>35000</v>
      </c>
      <c r="AB89" s="70">
        <f t="shared" si="33"/>
        <v>40000</v>
      </c>
      <c r="AC89" s="70">
        <f t="shared" si="34"/>
        <v>45000</v>
      </c>
      <c r="AD89" s="70">
        <f t="shared" si="35"/>
        <v>50000</v>
      </c>
      <c r="AE89" s="70">
        <f t="shared" si="36"/>
        <v>55000</v>
      </c>
      <c r="AF89" s="70">
        <f t="shared" si="38"/>
        <v>60000</v>
      </c>
      <c r="AG89" s="70">
        <v>60000</v>
      </c>
    </row>
    <row r="90" spans="24:33" ht="13.15" customHeight="1" x14ac:dyDescent="0.2">
      <c r="X90" s="69" t="s">
        <v>110</v>
      </c>
      <c r="Y90" s="70">
        <v>5000</v>
      </c>
      <c r="Z90" s="68" t="s">
        <v>9</v>
      </c>
      <c r="AA90" s="70">
        <v>35000</v>
      </c>
      <c r="AB90" s="70">
        <f t="shared" si="33"/>
        <v>40000</v>
      </c>
      <c r="AC90" s="70">
        <f t="shared" si="34"/>
        <v>45000</v>
      </c>
      <c r="AD90" s="70">
        <f t="shared" si="35"/>
        <v>50000</v>
      </c>
      <c r="AE90" s="70">
        <f t="shared" si="36"/>
        <v>55000</v>
      </c>
      <c r="AF90" s="70">
        <f t="shared" si="38"/>
        <v>60000</v>
      </c>
      <c r="AG90" s="70">
        <v>60000</v>
      </c>
    </row>
    <row r="91" spans="24:33" ht="13.15" customHeight="1" x14ac:dyDescent="0.2">
      <c r="X91" s="69" t="s">
        <v>111</v>
      </c>
      <c r="Y91" s="70">
        <v>5000</v>
      </c>
      <c r="Z91" s="68" t="s">
        <v>9</v>
      </c>
      <c r="AA91" s="70">
        <v>35000</v>
      </c>
      <c r="AB91" s="70">
        <f t="shared" si="33"/>
        <v>40000</v>
      </c>
      <c r="AC91" s="70">
        <f t="shared" si="34"/>
        <v>45000</v>
      </c>
      <c r="AD91" s="70">
        <f t="shared" si="35"/>
        <v>50000</v>
      </c>
      <c r="AE91" s="70">
        <f t="shared" si="36"/>
        <v>55000</v>
      </c>
      <c r="AF91" s="70">
        <f t="shared" si="38"/>
        <v>60000</v>
      </c>
      <c r="AG91" s="70">
        <v>60000</v>
      </c>
    </row>
    <row r="92" spans="24:33" ht="13.15" customHeight="1" x14ac:dyDescent="0.2">
      <c r="X92" s="69" t="s">
        <v>112</v>
      </c>
      <c r="Y92" s="70">
        <v>5000</v>
      </c>
      <c r="Z92" s="68" t="s">
        <v>81</v>
      </c>
      <c r="AA92" s="70">
        <v>30000</v>
      </c>
      <c r="AB92" s="70">
        <f t="shared" si="33"/>
        <v>35000</v>
      </c>
      <c r="AC92" s="70">
        <f t="shared" si="34"/>
        <v>40000</v>
      </c>
      <c r="AD92" s="70">
        <f t="shared" si="35"/>
        <v>45000</v>
      </c>
      <c r="AE92" s="70">
        <f t="shared" si="36"/>
        <v>50000</v>
      </c>
      <c r="AF92" s="70">
        <f t="shared" si="38"/>
        <v>55000</v>
      </c>
      <c r="AG92" s="70">
        <v>55000</v>
      </c>
    </row>
    <row r="93" spans="24:33" ht="13.15" customHeight="1" x14ac:dyDescent="0.2">
      <c r="X93" s="69" t="s">
        <v>257</v>
      </c>
      <c r="Y93" s="70">
        <v>5000</v>
      </c>
      <c r="Z93" s="68" t="s">
        <v>9</v>
      </c>
      <c r="AA93" s="70">
        <v>35000</v>
      </c>
      <c r="AB93" s="70">
        <f t="shared" si="33"/>
        <v>40000</v>
      </c>
      <c r="AC93" s="70">
        <f t="shared" si="34"/>
        <v>45000</v>
      </c>
      <c r="AD93" s="70">
        <f t="shared" si="35"/>
        <v>50000</v>
      </c>
      <c r="AE93" s="70">
        <f t="shared" si="36"/>
        <v>55000</v>
      </c>
      <c r="AF93" s="70">
        <f t="shared" si="38"/>
        <v>60000</v>
      </c>
      <c r="AG93" s="70">
        <v>60000</v>
      </c>
    </row>
    <row r="94" spans="24:33" ht="13.15" customHeight="1" x14ac:dyDescent="0.2">
      <c r="X94" s="69" t="s">
        <v>258</v>
      </c>
      <c r="Y94" s="70">
        <v>5000</v>
      </c>
      <c r="Z94" s="68" t="s">
        <v>259</v>
      </c>
      <c r="AA94" s="70">
        <v>60000</v>
      </c>
      <c r="AB94" s="70">
        <f t="shared" si="33"/>
        <v>65000</v>
      </c>
      <c r="AC94" s="70">
        <f t="shared" si="34"/>
        <v>70000</v>
      </c>
      <c r="AD94" s="70">
        <f t="shared" si="35"/>
        <v>75000</v>
      </c>
      <c r="AE94" s="70">
        <f t="shared" si="36"/>
        <v>80000</v>
      </c>
      <c r="AF94" s="70" t="str">
        <f t="shared" si="38"/>
        <v/>
      </c>
      <c r="AG94" s="70">
        <v>80000</v>
      </c>
    </row>
    <row r="95" spans="24:33" ht="13.15" customHeight="1" x14ac:dyDescent="0.2">
      <c r="X95" s="69" t="s">
        <v>113</v>
      </c>
      <c r="Y95" s="70">
        <v>5000</v>
      </c>
      <c r="Z95" s="68" t="s">
        <v>9</v>
      </c>
      <c r="AA95" s="70">
        <v>35000</v>
      </c>
      <c r="AB95" s="70">
        <f t="shared" si="33"/>
        <v>40000</v>
      </c>
      <c r="AC95" s="70">
        <f t="shared" si="34"/>
        <v>45000</v>
      </c>
      <c r="AD95" s="70">
        <f t="shared" si="35"/>
        <v>50000</v>
      </c>
      <c r="AE95" s="70">
        <f t="shared" si="36"/>
        <v>55000</v>
      </c>
      <c r="AF95" s="70">
        <f t="shared" si="38"/>
        <v>60000</v>
      </c>
      <c r="AG95" s="70">
        <v>60000</v>
      </c>
    </row>
    <row r="96" spans="24:33" ht="13.15" customHeight="1" x14ac:dyDescent="0.2">
      <c r="X96" s="69" t="s">
        <v>114</v>
      </c>
      <c r="Y96" s="70">
        <v>5000</v>
      </c>
      <c r="Z96" s="68" t="s">
        <v>9</v>
      </c>
      <c r="AA96" s="70">
        <v>35000</v>
      </c>
      <c r="AB96" s="70">
        <f t="shared" si="33"/>
        <v>40000</v>
      </c>
      <c r="AC96" s="70">
        <f t="shared" si="34"/>
        <v>45000</v>
      </c>
      <c r="AD96" s="70">
        <f t="shared" si="35"/>
        <v>50000</v>
      </c>
      <c r="AE96" s="70">
        <f t="shared" si="36"/>
        <v>55000</v>
      </c>
      <c r="AF96" s="70">
        <f t="shared" si="38"/>
        <v>60000</v>
      </c>
      <c r="AG96" s="70">
        <v>60000</v>
      </c>
    </row>
    <row r="97" spans="24:33" ht="13.15" customHeight="1" x14ac:dyDescent="0.2">
      <c r="X97" s="69" t="s">
        <v>275</v>
      </c>
      <c r="Y97" s="70">
        <v>5000</v>
      </c>
      <c r="Z97" s="68" t="s">
        <v>218</v>
      </c>
      <c r="AA97" s="70">
        <v>20000</v>
      </c>
      <c r="AB97" s="70">
        <f t="shared" si="33"/>
        <v>25000</v>
      </c>
      <c r="AC97" s="70">
        <f t="shared" si="34"/>
        <v>30000</v>
      </c>
      <c r="AD97" s="70">
        <f t="shared" si="35"/>
        <v>35000</v>
      </c>
      <c r="AE97" s="70">
        <f t="shared" si="36"/>
        <v>40000</v>
      </c>
      <c r="AF97" s="70">
        <f t="shared" si="38"/>
        <v>45000</v>
      </c>
      <c r="AG97" s="70">
        <v>45000</v>
      </c>
    </row>
    <row r="98" spans="24:33" ht="13.15" customHeight="1" x14ac:dyDescent="0.2">
      <c r="X98" s="69" t="s">
        <v>115</v>
      </c>
      <c r="Y98" s="70">
        <v>5000</v>
      </c>
      <c r="Z98" s="68" t="s">
        <v>9</v>
      </c>
      <c r="AA98" s="70">
        <v>35000</v>
      </c>
      <c r="AB98" s="70">
        <f t="shared" si="33"/>
        <v>40000</v>
      </c>
      <c r="AC98" s="70">
        <f t="shared" si="34"/>
        <v>45000</v>
      </c>
      <c r="AD98" s="70">
        <f t="shared" si="35"/>
        <v>50000</v>
      </c>
      <c r="AE98" s="70">
        <f t="shared" si="36"/>
        <v>55000</v>
      </c>
      <c r="AF98" s="70">
        <f t="shared" si="38"/>
        <v>60000</v>
      </c>
      <c r="AG98" s="70">
        <v>60000</v>
      </c>
    </row>
    <row r="99" spans="24:33" ht="13.15" customHeight="1" x14ac:dyDescent="0.2">
      <c r="X99" s="69" t="s">
        <v>116</v>
      </c>
      <c r="Y99" s="70">
        <v>5000</v>
      </c>
      <c r="Z99" s="68" t="s">
        <v>9</v>
      </c>
      <c r="AA99" s="70">
        <v>35000</v>
      </c>
      <c r="AB99" s="70">
        <f t="shared" si="33"/>
        <v>40000</v>
      </c>
      <c r="AC99" s="70">
        <f t="shared" si="34"/>
        <v>45000</v>
      </c>
      <c r="AD99" s="70">
        <f t="shared" si="35"/>
        <v>50000</v>
      </c>
      <c r="AE99" s="70">
        <f t="shared" si="36"/>
        <v>55000</v>
      </c>
      <c r="AF99" s="70">
        <f t="shared" si="38"/>
        <v>60000</v>
      </c>
      <c r="AG99" s="70">
        <v>60000</v>
      </c>
    </row>
    <row r="100" spans="24:33" ht="13.15" customHeight="1" x14ac:dyDescent="0.2">
      <c r="X100" s="69" t="s">
        <v>117</v>
      </c>
      <c r="Y100" s="68" t="s">
        <v>16</v>
      </c>
      <c r="Z100" s="68" t="s">
        <v>15</v>
      </c>
      <c r="AA100" s="68"/>
      <c r="AB100" s="68"/>
      <c r="AC100" s="68"/>
      <c r="AD100" s="68"/>
      <c r="AE100" s="68"/>
      <c r="AF100" s="68"/>
      <c r="AG100" s="68"/>
    </row>
    <row r="101" spans="24:33" ht="13.15" customHeight="1" x14ac:dyDescent="0.2">
      <c r="X101" s="69" t="s">
        <v>118</v>
      </c>
      <c r="Y101" s="70">
        <v>5000</v>
      </c>
      <c r="Z101" s="68" t="s">
        <v>9</v>
      </c>
      <c r="AA101" s="70">
        <v>35000</v>
      </c>
      <c r="AB101" s="70">
        <f>$AA101+($Y101*1)</f>
        <v>40000</v>
      </c>
      <c r="AC101" s="70">
        <f>$AA101+($Y101*2)</f>
        <v>45000</v>
      </c>
      <c r="AD101" s="70">
        <f>$AA101+($Y101*3)</f>
        <v>50000</v>
      </c>
      <c r="AE101" s="70">
        <f>$AA101+($Y101*4)</f>
        <v>55000</v>
      </c>
      <c r="AF101" s="70">
        <f>IF(AE101&lt;AG101,AG101,"")</f>
        <v>60000</v>
      </c>
      <c r="AG101" s="70">
        <v>60000</v>
      </c>
    </row>
    <row r="102" spans="24:33" ht="13.15" customHeight="1" x14ac:dyDescent="0.2">
      <c r="X102" s="69" t="s">
        <v>119</v>
      </c>
      <c r="Y102" s="68" t="s">
        <v>15</v>
      </c>
      <c r="Z102" s="68" t="s">
        <v>16</v>
      </c>
      <c r="AA102" s="68"/>
      <c r="AB102" s="68"/>
      <c r="AC102" s="68"/>
      <c r="AD102" s="68"/>
      <c r="AE102" s="68"/>
      <c r="AF102" s="68"/>
      <c r="AG102" s="68"/>
    </row>
    <row r="103" spans="24:33" s="73" customFormat="1" ht="13.15" customHeight="1" x14ac:dyDescent="0.2">
      <c r="X103" s="69" t="s">
        <v>317</v>
      </c>
      <c r="Y103" s="70">
        <v>5000</v>
      </c>
      <c r="Z103" s="68" t="s">
        <v>218</v>
      </c>
      <c r="AA103" s="70">
        <v>20000</v>
      </c>
      <c r="AB103" s="70">
        <v>25000</v>
      </c>
      <c r="AC103" s="70">
        <v>30000</v>
      </c>
      <c r="AD103" s="70">
        <v>35000</v>
      </c>
      <c r="AE103" s="70">
        <v>40000</v>
      </c>
      <c r="AF103" s="70">
        <v>45000</v>
      </c>
      <c r="AG103" s="70">
        <v>45000</v>
      </c>
    </row>
    <row r="104" spans="24:33" ht="13.15" customHeight="1" x14ac:dyDescent="0.2">
      <c r="X104" s="69" t="s">
        <v>120</v>
      </c>
      <c r="Y104" s="70">
        <v>5000</v>
      </c>
      <c r="Z104" s="68" t="s">
        <v>67</v>
      </c>
      <c r="AA104" s="70">
        <v>20000</v>
      </c>
      <c r="AB104" s="70">
        <f>$AA104+($Y104*1)</f>
        <v>25000</v>
      </c>
      <c r="AC104" s="70">
        <f>$AA104+($Y104*2)</f>
        <v>30000</v>
      </c>
      <c r="AD104" s="70">
        <f>$AA104+($Y104*3)</f>
        <v>35000</v>
      </c>
      <c r="AE104" s="70">
        <f>$AA104+($Y104*4)</f>
        <v>40000</v>
      </c>
      <c r="AF104" s="70">
        <f>IF(AE104&lt;AG104,AG104,"")</f>
        <v>45000</v>
      </c>
      <c r="AG104" s="70">
        <v>45000</v>
      </c>
    </row>
    <row r="105" spans="24:33" ht="13.15" customHeight="1" x14ac:dyDescent="0.2">
      <c r="X105" s="69" t="s">
        <v>121</v>
      </c>
      <c r="Y105" s="70">
        <v>5000</v>
      </c>
      <c r="Z105" s="68" t="s">
        <v>9</v>
      </c>
      <c r="AA105" s="70">
        <v>35000</v>
      </c>
      <c r="AB105" s="70">
        <f>$AA105+($Y105*1)</f>
        <v>40000</v>
      </c>
      <c r="AC105" s="70">
        <f>$AA105+($Y105*2)</f>
        <v>45000</v>
      </c>
      <c r="AD105" s="70">
        <f>$AA105+($Y105*3)</f>
        <v>50000</v>
      </c>
      <c r="AE105" s="70">
        <f>$AA105+($Y105*4)</f>
        <v>55000</v>
      </c>
      <c r="AF105" s="70">
        <f>IF(AE105&lt;AG105,AG105,"")</f>
        <v>60000</v>
      </c>
      <c r="AG105" s="70">
        <v>60000</v>
      </c>
    </row>
    <row r="106" spans="24:33" ht="13.15" customHeight="1" x14ac:dyDescent="0.2">
      <c r="X106" s="69" t="s">
        <v>319</v>
      </c>
      <c r="Y106" s="70">
        <v>5000</v>
      </c>
      <c r="Z106" s="68" t="s">
        <v>9</v>
      </c>
      <c r="AA106" s="70">
        <v>35000</v>
      </c>
      <c r="AB106" s="70">
        <f>$AA106+($Y106*1)</f>
        <v>40000</v>
      </c>
      <c r="AC106" s="70">
        <f>$AA106+($Y106*2)</f>
        <v>45000</v>
      </c>
      <c r="AD106" s="70">
        <f>$AA106+($Y106*3)</f>
        <v>50000</v>
      </c>
      <c r="AE106" s="70">
        <f>$AA106+($Y106*4)</f>
        <v>55000</v>
      </c>
      <c r="AF106" s="70">
        <f>IF(AE106&lt;AG106,AG106,"")</f>
        <v>60000</v>
      </c>
      <c r="AG106" s="70">
        <v>60000</v>
      </c>
    </row>
    <row r="107" spans="24:33" ht="13.15" customHeight="1" x14ac:dyDescent="0.2">
      <c r="X107" s="69" t="s">
        <v>122</v>
      </c>
      <c r="Y107" s="68" t="s">
        <v>15</v>
      </c>
      <c r="Z107" s="68" t="s">
        <v>16</v>
      </c>
      <c r="AA107" s="68"/>
      <c r="AB107" s="68"/>
      <c r="AC107" s="68"/>
      <c r="AD107" s="68"/>
      <c r="AE107" s="68"/>
      <c r="AF107" s="68"/>
      <c r="AG107" s="68"/>
    </row>
    <row r="108" spans="24:33" ht="13.15" customHeight="1" x14ac:dyDescent="0.2">
      <c r="X108" s="69" t="s">
        <v>123</v>
      </c>
      <c r="Y108" s="70">
        <v>5000</v>
      </c>
      <c r="Z108" s="68" t="s">
        <v>124</v>
      </c>
      <c r="AA108" s="70">
        <v>35000</v>
      </c>
      <c r="AB108" s="70">
        <f>$AA108+($Y108*1)</f>
        <v>40000</v>
      </c>
      <c r="AC108" s="70">
        <f>$AA108+($Y108*2)</f>
        <v>45000</v>
      </c>
      <c r="AD108" s="70">
        <f>$AA108+($Y108*3)</f>
        <v>50000</v>
      </c>
      <c r="AE108" s="70">
        <f>$AA108+($Y108*4)</f>
        <v>55000</v>
      </c>
      <c r="AF108" s="70">
        <f>IF(AE108&lt;AG108,AG108,"")</f>
        <v>60000</v>
      </c>
      <c r="AG108" s="70">
        <v>60000</v>
      </c>
    </row>
    <row r="109" spans="24:33" ht="13.15" customHeight="1" x14ac:dyDescent="0.2">
      <c r="X109" s="69" t="s">
        <v>125</v>
      </c>
      <c r="Y109" s="68" t="s">
        <v>15</v>
      </c>
      <c r="Z109" s="68" t="s">
        <v>16</v>
      </c>
      <c r="AA109" s="68"/>
      <c r="AB109" s="68"/>
      <c r="AC109" s="68"/>
      <c r="AD109" s="68"/>
      <c r="AE109" s="68"/>
      <c r="AF109" s="68"/>
      <c r="AG109" s="68"/>
    </row>
    <row r="110" spans="24:33" ht="13.15" customHeight="1" x14ac:dyDescent="0.2">
      <c r="X110" s="69" t="s">
        <v>126</v>
      </c>
      <c r="Y110" s="70">
        <v>5000</v>
      </c>
      <c r="Z110" s="68" t="s">
        <v>6</v>
      </c>
      <c r="AA110" s="70">
        <v>20000</v>
      </c>
      <c r="AB110" s="70">
        <f t="shared" ref="AB110:AB119" si="39">$AA110+($Y110*1)</f>
        <v>25000</v>
      </c>
      <c r="AC110" s="70">
        <f t="shared" ref="AC110:AC119" si="40">$AA110+($Y110*2)</f>
        <v>30000</v>
      </c>
      <c r="AD110" s="70">
        <f t="shared" ref="AD110:AD119" si="41">$AA110+($Y110*3)</f>
        <v>35000</v>
      </c>
      <c r="AE110" s="70">
        <f t="shared" ref="AE110:AE119" si="42">$AA110+($Y110*4)</f>
        <v>40000</v>
      </c>
      <c r="AF110" s="70">
        <f>IF(AE110&lt;AG110,AG110,"")</f>
        <v>45000</v>
      </c>
      <c r="AG110" s="70">
        <v>45000</v>
      </c>
    </row>
    <row r="111" spans="24:33" ht="13.15" customHeight="1" x14ac:dyDescent="0.2">
      <c r="X111" s="69" t="s">
        <v>127</v>
      </c>
      <c r="Y111" s="70">
        <v>5000</v>
      </c>
      <c r="Z111" s="68" t="s">
        <v>6</v>
      </c>
      <c r="AA111" s="70">
        <v>20000</v>
      </c>
      <c r="AB111" s="70">
        <f t="shared" si="39"/>
        <v>25000</v>
      </c>
      <c r="AC111" s="70">
        <f t="shared" si="40"/>
        <v>30000</v>
      </c>
      <c r="AD111" s="70">
        <f t="shared" si="41"/>
        <v>35000</v>
      </c>
      <c r="AE111" s="70">
        <f t="shared" si="42"/>
        <v>40000</v>
      </c>
      <c r="AF111" s="70">
        <f>IF(AE111&lt;AG111,AG111,"")</f>
        <v>45000</v>
      </c>
      <c r="AG111" s="70">
        <v>45000</v>
      </c>
    </row>
    <row r="112" spans="24:33" ht="13.15" customHeight="1" x14ac:dyDescent="0.2">
      <c r="X112" s="69" t="s">
        <v>128</v>
      </c>
      <c r="Y112" s="70">
        <v>5000</v>
      </c>
      <c r="Z112" s="68" t="s">
        <v>9</v>
      </c>
      <c r="AA112" s="70">
        <v>35000</v>
      </c>
      <c r="AB112" s="70">
        <f t="shared" si="39"/>
        <v>40000</v>
      </c>
      <c r="AC112" s="70">
        <f t="shared" si="40"/>
        <v>45000</v>
      </c>
      <c r="AD112" s="70">
        <f t="shared" si="41"/>
        <v>50000</v>
      </c>
      <c r="AE112" s="70">
        <f t="shared" si="42"/>
        <v>55000</v>
      </c>
      <c r="AF112" s="70">
        <f>IF(AE112&lt;AG112,AG112,"")</f>
        <v>60000</v>
      </c>
      <c r="AG112" s="70">
        <v>60000</v>
      </c>
    </row>
    <row r="113" spans="24:33" ht="13.15" customHeight="1" x14ac:dyDescent="0.2">
      <c r="X113" s="69" t="s">
        <v>129</v>
      </c>
      <c r="Y113" s="70">
        <v>5000</v>
      </c>
      <c r="Z113" s="68" t="s">
        <v>280</v>
      </c>
      <c r="AA113" s="70">
        <v>40000</v>
      </c>
      <c r="AB113" s="70">
        <f t="shared" si="39"/>
        <v>45000</v>
      </c>
      <c r="AC113" s="70">
        <f t="shared" si="40"/>
        <v>50000</v>
      </c>
      <c r="AD113" s="70">
        <f t="shared" si="41"/>
        <v>55000</v>
      </c>
      <c r="AE113" s="70">
        <f t="shared" si="42"/>
        <v>60000</v>
      </c>
      <c r="AF113" s="70">
        <v>65000</v>
      </c>
      <c r="AG113" s="70">
        <v>65000</v>
      </c>
    </row>
    <row r="114" spans="24:33" ht="13.15" customHeight="1" x14ac:dyDescent="0.2">
      <c r="X114" s="69" t="s">
        <v>130</v>
      </c>
      <c r="Y114" s="70">
        <v>5000</v>
      </c>
      <c r="Z114" s="68" t="s">
        <v>9</v>
      </c>
      <c r="AA114" s="70">
        <v>35000</v>
      </c>
      <c r="AB114" s="70">
        <f t="shared" si="39"/>
        <v>40000</v>
      </c>
      <c r="AC114" s="70">
        <f t="shared" si="40"/>
        <v>45000</v>
      </c>
      <c r="AD114" s="70">
        <f t="shared" si="41"/>
        <v>50000</v>
      </c>
      <c r="AE114" s="70">
        <f t="shared" si="42"/>
        <v>55000</v>
      </c>
      <c r="AF114" s="70">
        <f>IF(AE114&lt;AG114,AG114,"")</f>
        <v>60000</v>
      </c>
      <c r="AG114" s="70">
        <v>60000</v>
      </c>
    </row>
    <row r="115" spans="24:33" ht="13.15" customHeight="1" x14ac:dyDescent="0.2">
      <c r="X115" s="69" t="s">
        <v>291</v>
      </c>
      <c r="Y115" s="70">
        <v>5000</v>
      </c>
      <c r="Z115" s="68" t="s">
        <v>280</v>
      </c>
      <c r="AA115" s="70">
        <v>40000</v>
      </c>
      <c r="AB115" s="70">
        <f t="shared" si="39"/>
        <v>45000</v>
      </c>
      <c r="AC115" s="70">
        <f t="shared" si="40"/>
        <v>50000</v>
      </c>
      <c r="AD115" s="70">
        <f t="shared" si="41"/>
        <v>55000</v>
      </c>
      <c r="AE115" s="70">
        <f t="shared" si="42"/>
        <v>60000</v>
      </c>
      <c r="AF115" s="70">
        <v>65000</v>
      </c>
      <c r="AG115" s="70">
        <v>65000</v>
      </c>
    </row>
    <row r="116" spans="24:33" s="85" customFormat="1" ht="13.15" customHeight="1" x14ac:dyDescent="0.2">
      <c r="X116" s="82" t="s">
        <v>329</v>
      </c>
      <c r="Y116" s="83">
        <v>5000</v>
      </c>
      <c r="Z116" s="84" t="s">
        <v>280</v>
      </c>
      <c r="AA116" s="83">
        <v>40000</v>
      </c>
      <c r="AB116" s="83">
        <f t="shared" si="39"/>
        <v>45000</v>
      </c>
      <c r="AC116" s="83">
        <f t="shared" si="40"/>
        <v>50000</v>
      </c>
      <c r="AD116" s="83">
        <f t="shared" si="41"/>
        <v>55000</v>
      </c>
      <c r="AE116" s="83">
        <f t="shared" si="42"/>
        <v>60000</v>
      </c>
      <c r="AF116" s="83">
        <v>65000</v>
      </c>
      <c r="AG116" s="83">
        <v>65000</v>
      </c>
    </row>
    <row r="117" spans="24:33" ht="13.15" customHeight="1" x14ac:dyDescent="0.2">
      <c r="X117" s="69" t="s">
        <v>131</v>
      </c>
      <c r="Y117" s="70">
        <v>5000</v>
      </c>
      <c r="Z117" s="68" t="s">
        <v>9</v>
      </c>
      <c r="AA117" s="70">
        <v>35000</v>
      </c>
      <c r="AB117" s="70">
        <f t="shared" si="39"/>
        <v>40000</v>
      </c>
      <c r="AC117" s="70">
        <f t="shared" si="40"/>
        <v>45000</v>
      </c>
      <c r="AD117" s="70">
        <f t="shared" si="41"/>
        <v>50000</v>
      </c>
      <c r="AE117" s="70">
        <f t="shared" si="42"/>
        <v>55000</v>
      </c>
      <c r="AF117" s="70">
        <f>IF(AE117&lt;AG117,AG117,"")</f>
        <v>60000</v>
      </c>
      <c r="AG117" s="70">
        <v>60000</v>
      </c>
    </row>
    <row r="118" spans="24:33" ht="13.15" customHeight="1" x14ac:dyDescent="0.2">
      <c r="X118" s="69" t="s">
        <v>132</v>
      </c>
      <c r="Y118" s="70">
        <v>5000</v>
      </c>
      <c r="Z118" s="68" t="s">
        <v>9</v>
      </c>
      <c r="AA118" s="70">
        <v>35000</v>
      </c>
      <c r="AB118" s="70">
        <f t="shared" si="39"/>
        <v>40000</v>
      </c>
      <c r="AC118" s="70">
        <f t="shared" si="40"/>
        <v>45000</v>
      </c>
      <c r="AD118" s="70">
        <f t="shared" si="41"/>
        <v>50000</v>
      </c>
      <c r="AE118" s="70">
        <f t="shared" si="42"/>
        <v>55000</v>
      </c>
      <c r="AF118" s="70">
        <f>IF(AE118&lt;AG118,AG118,"")</f>
        <v>60000</v>
      </c>
      <c r="AG118" s="70">
        <v>60000</v>
      </c>
    </row>
    <row r="119" spans="24:33" ht="13.15" customHeight="1" x14ac:dyDescent="0.2">
      <c r="X119" s="69" t="s">
        <v>133</v>
      </c>
      <c r="Y119" s="70">
        <v>5000</v>
      </c>
      <c r="Z119" s="68" t="s">
        <v>9</v>
      </c>
      <c r="AA119" s="70">
        <v>35000</v>
      </c>
      <c r="AB119" s="70">
        <f t="shared" si="39"/>
        <v>40000</v>
      </c>
      <c r="AC119" s="70">
        <f t="shared" si="40"/>
        <v>45000</v>
      </c>
      <c r="AD119" s="70">
        <f t="shared" si="41"/>
        <v>50000</v>
      </c>
      <c r="AE119" s="70">
        <f t="shared" si="42"/>
        <v>55000</v>
      </c>
      <c r="AF119" s="70">
        <f>IF(AE119&lt;AG119,AG119,"")</f>
        <v>60000</v>
      </c>
      <c r="AG119" s="70">
        <v>60000</v>
      </c>
    </row>
    <row r="120" spans="24:33" ht="13.15" customHeight="1" x14ac:dyDescent="0.2">
      <c r="X120" s="69" t="s">
        <v>134</v>
      </c>
      <c r="Y120" s="68" t="s">
        <v>15</v>
      </c>
      <c r="Z120" s="68" t="s">
        <v>16</v>
      </c>
      <c r="AA120" s="68"/>
      <c r="AB120" s="68"/>
      <c r="AC120" s="68"/>
      <c r="AD120" s="68"/>
      <c r="AE120" s="68"/>
      <c r="AF120" s="68"/>
      <c r="AG120" s="68"/>
    </row>
    <row r="121" spans="24:33" ht="13.15" customHeight="1" x14ac:dyDescent="0.2">
      <c r="X121" s="69" t="s">
        <v>135</v>
      </c>
      <c r="Y121" s="70">
        <v>5000</v>
      </c>
      <c r="Z121" s="68" t="s">
        <v>9</v>
      </c>
      <c r="AA121" s="70">
        <v>35000</v>
      </c>
      <c r="AB121" s="70">
        <f>$AA121+($Y121*1)</f>
        <v>40000</v>
      </c>
      <c r="AC121" s="70">
        <f>$AA121+($Y121*2)</f>
        <v>45000</v>
      </c>
      <c r="AD121" s="70">
        <f>$AA121+($Y121*3)</f>
        <v>50000</v>
      </c>
      <c r="AE121" s="70">
        <f>$AA121+($Y121*4)</f>
        <v>55000</v>
      </c>
      <c r="AF121" s="70">
        <f>IF(AE121&lt;AG121,AG121,"")</f>
        <v>60000</v>
      </c>
      <c r="AG121" s="70">
        <v>60000</v>
      </c>
    </row>
    <row r="122" spans="24:33" ht="13.15" customHeight="1" x14ac:dyDescent="0.2">
      <c r="X122" s="69" t="s">
        <v>136</v>
      </c>
      <c r="Y122" s="68" t="s">
        <v>15</v>
      </c>
      <c r="Z122" s="68" t="s">
        <v>16</v>
      </c>
      <c r="AA122" s="68"/>
      <c r="AB122" s="68"/>
      <c r="AC122" s="68"/>
      <c r="AD122" s="68"/>
      <c r="AE122" s="68"/>
      <c r="AF122" s="68"/>
      <c r="AG122" s="68"/>
    </row>
    <row r="123" spans="24:33" ht="13.15" customHeight="1" x14ac:dyDescent="0.2">
      <c r="X123" s="69" t="s">
        <v>137</v>
      </c>
      <c r="Y123" s="70">
        <v>3000</v>
      </c>
      <c r="Z123" s="68" t="s">
        <v>43</v>
      </c>
      <c r="AA123" s="70">
        <v>18000</v>
      </c>
      <c r="AB123" s="70">
        <f t="shared" ref="AB123:AB129" si="43">$AA123+($Y123*1)</f>
        <v>21000</v>
      </c>
      <c r="AC123" s="70">
        <f t="shared" ref="AC123:AC129" si="44">$AA123+($Y123*2)</f>
        <v>24000</v>
      </c>
      <c r="AD123" s="70">
        <f t="shared" ref="AD123:AD129" si="45">$AA123+($Y123*3)</f>
        <v>27000</v>
      </c>
      <c r="AE123" s="70">
        <f t="shared" ref="AE123:AE129" si="46">$AA123+($Y123*4)</f>
        <v>30000</v>
      </c>
      <c r="AF123" s="70" t="str">
        <f t="shared" ref="AF123:AF129" si="47">IF(AE123&lt;AG123,AG123,"")</f>
        <v/>
      </c>
      <c r="AG123" s="70">
        <v>30000</v>
      </c>
    </row>
    <row r="124" spans="24:33" ht="13.15" customHeight="1" x14ac:dyDescent="0.2">
      <c r="X124" s="69" t="s">
        <v>138</v>
      </c>
      <c r="Y124" s="70">
        <v>2000</v>
      </c>
      <c r="Z124" s="68" t="s">
        <v>102</v>
      </c>
      <c r="AA124" s="70">
        <v>10000</v>
      </c>
      <c r="AB124" s="70">
        <f t="shared" si="43"/>
        <v>12000</v>
      </c>
      <c r="AC124" s="70">
        <f t="shared" si="44"/>
        <v>14000</v>
      </c>
      <c r="AD124" s="70">
        <f t="shared" si="45"/>
        <v>16000</v>
      </c>
      <c r="AE124" s="70">
        <f t="shared" si="46"/>
        <v>18000</v>
      </c>
      <c r="AF124" s="70" t="str">
        <f t="shared" si="47"/>
        <v/>
      </c>
      <c r="AG124" s="70">
        <v>18000</v>
      </c>
    </row>
    <row r="125" spans="24:33" ht="13.15" customHeight="1" x14ac:dyDescent="0.2">
      <c r="X125" s="69" t="s">
        <v>139</v>
      </c>
      <c r="Y125" s="70">
        <v>3000</v>
      </c>
      <c r="Z125" s="68" t="s">
        <v>140</v>
      </c>
      <c r="AA125" s="70">
        <v>15000</v>
      </c>
      <c r="AB125" s="70">
        <f t="shared" si="43"/>
        <v>18000</v>
      </c>
      <c r="AC125" s="70">
        <f t="shared" si="44"/>
        <v>21000</v>
      </c>
      <c r="AD125" s="70">
        <f t="shared" si="45"/>
        <v>24000</v>
      </c>
      <c r="AE125" s="70">
        <f t="shared" si="46"/>
        <v>27000</v>
      </c>
      <c r="AF125" s="70">
        <f t="shared" si="47"/>
        <v>30000</v>
      </c>
      <c r="AG125" s="70">
        <v>30000</v>
      </c>
    </row>
    <row r="126" spans="24:33" ht="13.15" customHeight="1" x14ac:dyDescent="0.2">
      <c r="X126" s="69" t="s">
        <v>141</v>
      </c>
      <c r="Y126" s="70">
        <v>3000</v>
      </c>
      <c r="Z126" s="68" t="s">
        <v>140</v>
      </c>
      <c r="AA126" s="70">
        <v>15000</v>
      </c>
      <c r="AB126" s="70">
        <f t="shared" si="43"/>
        <v>18000</v>
      </c>
      <c r="AC126" s="70">
        <f t="shared" si="44"/>
        <v>21000</v>
      </c>
      <c r="AD126" s="70">
        <f t="shared" si="45"/>
        <v>24000</v>
      </c>
      <c r="AE126" s="70">
        <f t="shared" si="46"/>
        <v>27000</v>
      </c>
      <c r="AF126" s="70">
        <f t="shared" si="47"/>
        <v>30000</v>
      </c>
      <c r="AG126" s="70">
        <v>30000</v>
      </c>
    </row>
    <row r="127" spans="24:33" ht="13.15" customHeight="1" x14ac:dyDescent="0.2">
      <c r="X127" s="69" t="s">
        <v>142</v>
      </c>
      <c r="Y127" s="70">
        <v>3000</v>
      </c>
      <c r="Z127" s="68" t="s">
        <v>140</v>
      </c>
      <c r="AA127" s="70">
        <v>15000</v>
      </c>
      <c r="AB127" s="70">
        <f t="shared" si="43"/>
        <v>18000</v>
      </c>
      <c r="AC127" s="70">
        <f t="shared" si="44"/>
        <v>21000</v>
      </c>
      <c r="AD127" s="70">
        <f t="shared" si="45"/>
        <v>24000</v>
      </c>
      <c r="AE127" s="70">
        <f t="shared" si="46"/>
        <v>27000</v>
      </c>
      <c r="AF127" s="70">
        <f t="shared" si="47"/>
        <v>30000</v>
      </c>
      <c r="AG127" s="70">
        <v>30000</v>
      </c>
    </row>
    <row r="128" spans="24:33" ht="13.15" customHeight="1" x14ac:dyDescent="0.2">
      <c r="X128" s="69" t="s">
        <v>143</v>
      </c>
      <c r="Y128" s="70">
        <v>5000</v>
      </c>
      <c r="Z128" s="68" t="s">
        <v>6</v>
      </c>
      <c r="AA128" s="70">
        <v>20000</v>
      </c>
      <c r="AB128" s="70">
        <f t="shared" si="43"/>
        <v>25000</v>
      </c>
      <c r="AC128" s="70">
        <f t="shared" si="44"/>
        <v>30000</v>
      </c>
      <c r="AD128" s="70">
        <f t="shared" si="45"/>
        <v>35000</v>
      </c>
      <c r="AE128" s="70">
        <f t="shared" si="46"/>
        <v>40000</v>
      </c>
      <c r="AF128" s="70">
        <f t="shared" si="47"/>
        <v>45000</v>
      </c>
      <c r="AG128" s="70">
        <v>45000</v>
      </c>
    </row>
    <row r="129" spans="24:33" ht="13.15" customHeight="1" x14ac:dyDescent="0.2">
      <c r="X129" s="69" t="s">
        <v>144</v>
      </c>
      <c r="Y129" s="70">
        <v>2000</v>
      </c>
      <c r="Z129" s="68" t="s">
        <v>95</v>
      </c>
      <c r="AA129" s="70">
        <v>15000</v>
      </c>
      <c r="AB129" s="70">
        <f t="shared" si="43"/>
        <v>17000</v>
      </c>
      <c r="AC129" s="70">
        <f t="shared" si="44"/>
        <v>19000</v>
      </c>
      <c r="AD129" s="70">
        <f t="shared" si="45"/>
        <v>21000</v>
      </c>
      <c r="AE129" s="70">
        <f t="shared" si="46"/>
        <v>23000</v>
      </c>
      <c r="AF129" s="70">
        <f t="shared" si="47"/>
        <v>25000</v>
      </c>
      <c r="AG129" s="70">
        <v>25000</v>
      </c>
    </row>
    <row r="130" spans="24:33" ht="13.15" customHeight="1" x14ac:dyDescent="0.2">
      <c r="X130" s="69" t="s">
        <v>145</v>
      </c>
      <c r="Y130" s="68" t="s">
        <v>15</v>
      </c>
      <c r="Z130" s="68" t="s">
        <v>16</v>
      </c>
      <c r="AA130" s="68"/>
      <c r="AB130" s="68"/>
      <c r="AC130" s="68"/>
      <c r="AD130" s="68"/>
      <c r="AE130" s="68"/>
      <c r="AF130" s="68"/>
      <c r="AG130" s="68"/>
    </row>
    <row r="131" spans="24:33" ht="13.15" customHeight="1" x14ac:dyDescent="0.2">
      <c r="X131" s="69" t="s">
        <v>146</v>
      </c>
      <c r="Y131" s="68" t="s">
        <v>15</v>
      </c>
      <c r="Z131" s="68" t="s">
        <v>16</v>
      </c>
      <c r="AA131" s="68"/>
      <c r="AB131" s="68"/>
      <c r="AC131" s="68"/>
      <c r="AD131" s="68"/>
      <c r="AE131" s="68"/>
      <c r="AF131" s="68"/>
      <c r="AG131" s="68"/>
    </row>
    <row r="132" spans="24:33" ht="13.15" customHeight="1" x14ac:dyDescent="0.2">
      <c r="X132" s="69" t="s">
        <v>261</v>
      </c>
      <c r="Y132" s="70">
        <v>5000</v>
      </c>
      <c r="Z132" s="68" t="s">
        <v>264</v>
      </c>
      <c r="AA132" s="70">
        <v>15000</v>
      </c>
      <c r="AB132" s="70">
        <f t="shared" ref="AB132:AB141" si="48">$AA132+($Y132*1)</f>
        <v>20000</v>
      </c>
      <c r="AC132" s="70">
        <f t="shared" ref="AC132:AC141" si="49">$AA132+($Y132*2)</f>
        <v>25000</v>
      </c>
      <c r="AD132" s="70">
        <f t="shared" ref="AD132:AD141" si="50">$AA132+($Y132*3)</f>
        <v>30000</v>
      </c>
      <c r="AE132" s="70">
        <f t="shared" ref="AE132:AE141" si="51">$AA132+($Y132*4)</f>
        <v>35000</v>
      </c>
      <c r="AF132" s="70" t="str">
        <f>IF(AE132&lt;AG132,AG132,"")</f>
        <v/>
      </c>
      <c r="AG132" s="70">
        <v>35000</v>
      </c>
    </row>
    <row r="133" spans="24:33" ht="13.15" customHeight="1" x14ac:dyDescent="0.2">
      <c r="X133" s="69" t="s">
        <v>147</v>
      </c>
      <c r="Y133" s="70">
        <v>5000</v>
      </c>
      <c r="Z133" s="68" t="s">
        <v>6</v>
      </c>
      <c r="AA133" s="70">
        <v>20000</v>
      </c>
      <c r="AB133" s="70">
        <f t="shared" si="48"/>
        <v>25000</v>
      </c>
      <c r="AC133" s="70">
        <f t="shared" si="49"/>
        <v>30000</v>
      </c>
      <c r="AD133" s="70">
        <f t="shared" si="50"/>
        <v>35000</v>
      </c>
      <c r="AE133" s="70">
        <f t="shared" si="51"/>
        <v>40000</v>
      </c>
      <c r="AF133" s="70">
        <f t="shared" ref="AF133:AF136" si="52">IF(AE133&lt;AG133,AG133,"")</f>
        <v>45000</v>
      </c>
      <c r="AG133" s="70">
        <v>45000</v>
      </c>
    </row>
    <row r="134" spans="24:33" s="73" customFormat="1" ht="13.15" customHeight="1" x14ac:dyDescent="0.2">
      <c r="X134" s="69" t="s">
        <v>322</v>
      </c>
      <c r="Y134" s="70">
        <v>5000</v>
      </c>
      <c r="Z134" s="68" t="s">
        <v>67</v>
      </c>
      <c r="AA134" s="70">
        <v>20000</v>
      </c>
      <c r="AB134" s="70">
        <v>25000</v>
      </c>
      <c r="AC134" s="70">
        <v>30000</v>
      </c>
      <c r="AD134" s="70">
        <v>35000</v>
      </c>
      <c r="AE134" s="70">
        <v>40000</v>
      </c>
      <c r="AF134" s="70">
        <v>45000</v>
      </c>
      <c r="AG134" s="70">
        <v>45000</v>
      </c>
    </row>
    <row r="135" spans="24:33" ht="13.15" customHeight="1" x14ac:dyDescent="0.2">
      <c r="X135" s="69" t="s">
        <v>148</v>
      </c>
      <c r="Y135" s="70">
        <v>5000</v>
      </c>
      <c r="Z135" s="68" t="s">
        <v>6</v>
      </c>
      <c r="AA135" s="70">
        <v>20000</v>
      </c>
      <c r="AB135" s="70">
        <f t="shared" si="48"/>
        <v>25000</v>
      </c>
      <c r="AC135" s="70">
        <f t="shared" si="49"/>
        <v>30000</v>
      </c>
      <c r="AD135" s="70">
        <f t="shared" si="50"/>
        <v>35000</v>
      </c>
      <c r="AE135" s="70">
        <f t="shared" si="51"/>
        <v>40000</v>
      </c>
      <c r="AF135" s="70">
        <f t="shared" si="52"/>
        <v>45000</v>
      </c>
      <c r="AG135" s="70">
        <v>45000</v>
      </c>
    </row>
    <row r="136" spans="24:33" ht="13.15" customHeight="1" x14ac:dyDescent="0.2">
      <c r="X136" s="69" t="s">
        <v>149</v>
      </c>
      <c r="Y136" s="70">
        <v>5000</v>
      </c>
      <c r="Z136" s="68" t="s">
        <v>81</v>
      </c>
      <c r="AA136" s="70">
        <v>35000</v>
      </c>
      <c r="AB136" s="70">
        <f t="shared" si="48"/>
        <v>40000</v>
      </c>
      <c r="AC136" s="70">
        <f t="shared" si="49"/>
        <v>45000</v>
      </c>
      <c r="AD136" s="70">
        <f t="shared" si="50"/>
        <v>50000</v>
      </c>
      <c r="AE136" s="70">
        <f t="shared" si="51"/>
        <v>55000</v>
      </c>
      <c r="AF136" s="70" t="str">
        <f t="shared" si="52"/>
        <v/>
      </c>
      <c r="AG136" s="70">
        <v>55000</v>
      </c>
    </row>
    <row r="137" spans="24:33" ht="13.15" customHeight="1" x14ac:dyDescent="0.2">
      <c r="X137" s="69" t="s">
        <v>292</v>
      </c>
      <c r="Y137" s="70">
        <v>5000</v>
      </c>
      <c r="Z137" s="68" t="s">
        <v>280</v>
      </c>
      <c r="AA137" s="70">
        <v>40000</v>
      </c>
      <c r="AB137" s="70">
        <f t="shared" si="48"/>
        <v>45000</v>
      </c>
      <c r="AC137" s="70">
        <f t="shared" si="49"/>
        <v>50000</v>
      </c>
      <c r="AD137" s="70">
        <f t="shared" si="50"/>
        <v>55000</v>
      </c>
      <c r="AE137" s="70">
        <f t="shared" si="51"/>
        <v>60000</v>
      </c>
      <c r="AF137" s="70">
        <v>65000</v>
      </c>
      <c r="AG137" s="70">
        <v>65000</v>
      </c>
    </row>
    <row r="138" spans="24:33" ht="13.15" customHeight="1" x14ac:dyDescent="0.2">
      <c r="X138" s="69" t="s">
        <v>150</v>
      </c>
      <c r="Y138" s="70">
        <v>5000</v>
      </c>
      <c r="Z138" s="68" t="s">
        <v>6</v>
      </c>
      <c r="AA138" s="70">
        <v>20000</v>
      </c>
      <c r="AB138" s="70">
        <f t="shared" si="48"/>
        <v>25000</v>
      </c>
      <c r="AC138" s="70">
        <f t="shared" si="49"/>
        <v>30000</v>
      </c>
      <c r="AD138" s="70">
        <f t="shared" si="50"/>
        <v>35000</v>
      </c>
      <c r="AE138" s="70">
        <f t="shared" si="51"/>
        <v>40000</v>
      </c>
      <c r="AF138" s="70">
        <f>IF(AE138&lt;AG138,AG138,"")</f>
        <v>45000</v>
      </c>
      <c r="AG138" s="70">
        <v>45000</v>
      </c>
    </row>
    <row r="139" spans="24:33" ht="13.15" customHeight="1" x14ac:dyDescent="0.2">
      <c r="X139" s="69" t="s">
        <v>151</v>
      </c>
      <c r="Y139" s="70">
        <v>5000</v>
      </c>
      <c r="Z139" s="68" t="s">
        <v>9</v>
      </c>
      <c r="AA139" s="70">
        <v>35000</v>
      </c>
      <c r="AB139" s="70">
        <f t="shared" si="48"/>
        <v>40000</v>
      </c>
      <c r="AC139" s="70">
        <f t="shared" si="49"/>
        <v>45000</v>
      </c>
      <c r="AD139" s="70">
        <f t="shared" si="50"/>
        <v>50000</v>
      </c>
      <c r="AE139" s="70">
        <f t="shared" si="51"/>
        <v>55000</v>
      </c>
      <c r="AF139" s="70">
        <f>IF(AE139&lt;AG139,AG139,"")</f>
        <v>60000</v>
      </c>
      <c r="AG139" s="70">
        <v>60000</v>
      </c>
    </row>
    <row r="140" spans="24:33" ht="13.15" customHeight="1" x14ac:dyDescent="0.2">
      <c r="X140" s="69" t="s">
        <v>152</v>
      </c>
      <c r="Y140" s="70">
        <v>5000</v>
      </c>
      <c r="Z140" s="68" t="s">
        <v>9</v>
      </c>
      <c r="AA140" s="70">
        <v>35000</v>
      </c>
      <c r="AB140" s="70">
        <f t="shared" si="48"/>
        <v>40000</v>
      </c>
      <c r="AC140" s="70">
        <f t="shared" si="49"/>
        <v>45000</v>
      </c>
      <c r="AD140" s="70">
        <f t="shared" si="50"/>
        <v>50000</v>
      </c>
      <c r="AE140" s="70">
        <f t="shared" si="51"/>
        <v>55000</v>
      </c>
      <c r="AF140" s="70">
        <f>IF(AE140&lt;AG140,AG140,"")</f>
        <v>60000</v>
      </c>
      <c r="AG140" s="70">
        <v>60000</v>
      </c>
    </row>
    <row r="141" spans="24:33" ht="13.15" customHeight="1" x14ac:dyDescent="0.2">
      <c r="X141" s="69" t="s">
        <v>153</v>
      </c>
      <c r="Y141" s="70">
        <v>5000</v>
      </c>
      <c r="Z141" s="68" t="s">
        <v>9</v>
      </c>
      <c r="AA141" s="70">
        <v>35000</v>
      </c>
      <c r="AB141" s="70">
        <f t="shared" si="48"/>
        <v>40000</v>
      </c>
      <c r="AC141" s="70">
        <f t="shared" si="49"/>
        <v>45000</v>
      </c>
      <c r="AD141" s="70">
        <f t="shared" si="50"/>
        <v>50000</v>
      </c>
      <c r="AE141" s="70">
        <f t="shared" si="51"/>
        <v>55000</v>
      </c>
      <c r="AF141" s="70">
        <f>IF(AE141&lt;AG141,AG141,"")</f>
        <v>60000</v>
      </c>
      <c r="AG141" s="70">
        <v>60000</v>
      </c>
    </row>
    <row r="142" spans="24:33" ht="13.15" customHeight="1" x14ac:dyDescent="0.2">
      <c r="X142" s="69" t="s">
        <v>154</v>
      </c>
      <c r="Y142" s="68" t="s">
        <v>15</v>
      </c>
      <c r="Z142" s="68" t="s">
        <v>16</v>
      </c>
      <c r="AA142" s="68"/>
      <c r="AB142" s="68"/>
      <c r="AC142" s="68"/>
      <c r="AD142" s="68"/>
      <c r="AE142" s="68"/>
      <c r="AF142" s="68"/>
      <c r="AG142" s="68"/>
    </row>
    <row r="143" spans="24:33" ht="13.15" customHeight="1" x14ac:dyDescent="0.2">
      <c r="X143" s="69" t="s">
        <v>293</v>
      </c>
      <c r="Y143" s="70">
        <v>5000</v>
      </c>
      <c r="Z143" s="68" t="s">
        <v>67</v>
      </c>
      <c r="AA143" s="70">
        <v>20000</v>
      </c>
      <c r="AB143" s="70">
        <f t="shared" ref="AB143:AB148" si="53">$AA143+($Y143*1)</f>
        <v>25000</v>
      </c>
      <c r="AC143" s="70">
        <f t="shared" ref="AC143:AC148" si="54">$AA143+($Y143*2)</f>
        <v>30000</v>
      </c>
      <c r="AD143" s="70">
        <f t="shared" ref="AD143:AD148" si="55">$AA143+($Y143*3)</f>
        <v>35000</v>
      </c>
      <c r="AE143" s="70">
        <f t="shared" ref="AE143:AE148" si="56">$AA143+($Y143*4)</f>
        <v>40000</v>
      </c>
      <c r="AF143" s="70">
        <f t="shared" ref="AF143:AF144" si="57">IF(AE143&lt;AG143,AG143,"")</f>
        <v>45000</v>
      </c>
      <c r="AG143" s="70">
        <v>45000</v>
      </c>
    </row>
    <row r="144" spans="24:33" ht="13.15" customHeight="1" x14ac:dyDescent="0.2">
      <c r="X144" s="69" t="s">
        <v>155</v>
      </c>
      <c r="Y144" s="70">
        <v>5000</v>
      </c>
      <c r="Z144" s="68" t="s">
        <v>67</v>
      </c>
      <c r="AA144" s="70">
        <v>20000</v>
      </c>
      <c r="AB144" s="70">
        <f t="shared" si="53"/>
        <v>25000</v>
      </c>
      <c r="AC144" s="70">
        <f t="shared" si="54"/>
        <v>30000</v>
      </c>
      <c r="AD144" s="70">
        <f t="shared" si="55"/>
        <v>35000</v>
      </c>
      <c r="AE144" s="70">
        <f t="shared" si="56"/>
        <v>40000</v>
      </c>
      <c r="AF144" s="70">
        <f t="shared" si="57"/>
        <v>45000</v>
      </c>
      <c r="AG144" s="70">
        <v>45000</v>
      </c>
    </row>
    <row r="145" spans="24:33" ht="13.15" customHeight="1" x14ac:dyDescent="0.2">
      <c r="X145" s="69" t="s">
        <v>157</v>
      </c>
      <c r="Y145" s="70">
        <v>2000</v>
      </c>
      <c r="Z145" s="68" t="s">
        <v>102</v>
      </c>
      <c r="AA145" s="70">
        <v>10000</v>
      </c>
      <c r="AB145" s="70">
        <f t="shared" si="53"/>
        <v>12000</v>
      </c>
      <c r="AC145" s="70">
        <f t="shared" si="54"/>
        <v>14000</v>
      </c>
      <c r="AD145" s="70">
        <f t="shared" si="55"/>
        <v>16000</v>
      </c>
      <c r="AE145" s="70">
        <f t="shared" si="56"/>
        <v>18000</v>
      </c>
      <c r="AF145" s="70" t="str">
        <f>IF(AE145&lt;AG145,AG145,"")</f>
        <v/>
      </c>
      <c r="AG145" s="70">
        <v>18000</v>
      </c>
    </row>
    <row r="146" spans="24:33" ht="13.15" customHeight="1" x14ac:dyDescent="0.2">
      <c r="X146" s="69" t="s">
        <v>158</v>
      </c>
      <c r="Y146" s="70">
        <v>5000</v>
      </c>
      <c r="Z146" s="68" t="s">
        <v>88</v>
      </c>
      <c r="AA146" s="70">
        <v>25000</v>
      </c>
      <c r="AB146" s="70">
        <f t="shared" si="53"/>
        <v>30000</v>
      </c>
      <c r="AC146" s="70">
        <f t="shared" si="54"/>
        <v>35000</v>
      </c>
      <c r="AD146" s="70">
        <f t="shared" si="55"/>
        <v>40000</v>
      </c>
      <c r="AE146" s="70">
        <f t="shared" si="56"/>
        <v>45000</v>
      </c>
      <c r="AF146" s="70">
        <f>IF(AE146&lt;AG146,AG146,"")</f>
        <v>50000</v>
      </c>
      <c r="AG146" s="70">
        <v>50000</v>
      </c>
    </row>
    <row r="147" spans="24:33" ht="13.15" customHeight="1" x14ac:dyDescent="0.2">
      <c r="X147" s="69" t="s">
        <v>159</v>
      </c>
      <c r="Y147" s="70">
        <v>2000</v>
      </c>
      <c r="Z147" s="68" t="s">
        <v>160</v>
      </c>
      <c r="AA147" s="70">
        <v>10000</v>
      </c>
      <c r="AB147" s="70">
        <f t="shared" si="53"/>
        <v>12000</v>
      </c>
      <c r="AC147" s="70">
        <f t="shared" si="54"/>
        <v>14000</v>
      </c>
      <c r="AD147" s="70">
        <f t="shared" si="55"/>
        <v>16000</v>
      </c>
      <c r="AE147" s="70">
        <f t="shared" si="56"/>
        <v>18000</v>
      </c>
      <c r="AF147" s="70" t="str">
        <f>IF(AE147&lt;AG147,AG147,"")</f>
        <v/>
      </c>
      <c r="AG147" s="70">
        <v>18000</v>
      </c>
    </row>
    <row r="148" spans="24:33" s="73" customFormat="1" ht="13.15" customHeight="1" x14ac:dyDescent="0.2">
      <c r="X148" s="69" t="s">
        <v>321</v>
      </c>
      <c r="Y148" s="70">
        <v>5000</v>
      </c>
      <c r="Z148" s="68" t="s">
        <v>296</v>
      </c>
      <c r="AA148" s="70">
        <v>10000</v>
      </c>
      <c r="AB148" s="70">
        <f t="shared" si="53"/>
        <v>15000</v>
      </c>
      <c r="AC148" s="70">
        <f t="shared" si="54"/>
        <v>20000</v>
      </c>
      <c r="AD148" s="70">
        <f t="shared" si="55"/>
        <v>25000</v>
      </c>
      <c r="AE148" s="70">
        <f t="shared" si="56"/>
        <v>30000</v>
      </c>
      <c r="AF148" s="70">
        <v>35000</v>
      </c>
      <c r="AG148" s="70">
        <v>35000</v>
      </c>
    </row>
    <row r="149" spans="24:33" ht="13.15" customHeight="1" x14ac:dyDescent="0.2">
      <c r="X149" s="69" t="s">
        <v>161</v>
      </c>
      <c r="Y149" s="68" t="s">
        <v>16</v>
      </c>
      <c r="Z149" s="68" t="s">
        <v>16</v>
      </c>
      <c r="AA149" s="68"/>
      <c r="AB149" s="68"/>
      <c r="AC149" s="68"/>
      <c r="AD149" s="68"/>
      <c r="AE149" s="68"/>
      <c r="AF149" s="68"/>
      <c r="AG149" s="68"/>
    </row>
    <row r="150" spans="24:33" ht="13.15" customHeight="1" x14ac:dyDescent="0.2">
      <c r="X150" s="69" t="s">
        <v>162</v>
      </c>
      <c r="Y150" s="70">
        <v>3000</v>
      </c>
      <c r="Z150" s="68" t="s">
        <v>140</v>
      </c>
      <c r="AA150" s="70">
        <v>15000</v>
      </c>
      <c r="AB150" s="70">
        <f t="shared" ref="AB150:AB163" si="58">$AA150+($Y150*1)</f>
        <v>18000</v>
      </c>
      <c r="AC150" s="70">
        <f t="shared" ref="AC150:AC163" si="59">$AA150+($Y150*2)</f>
        <v>21000</v>
      </c>
      <c r="AD150" s="70">
        <f t="shared" ref="AD150:AD163" si="60">$AA150+($Y150*3)</f>
        <v>24000</v>
      </c>
      <c r="AE150" s="70">
        <f t="shared" ref="AE150:AE163" si="61">$AA150+($Y150*4)</f>
        <v>27000</v>
      </c>
      <c r="AF150" s="70">
        <f t="shared" ref="AF150:AF158" si="62">IF(AE150&lt;AG150,AG150,"")</f>
        <v>30000</v>
      </c>
      <c r="AG150" s="70">
        <v>30000</v>
      </c>
    </row>
    <row r="151" spans="24:33" ht="13.15" customHeight="1" x14ac:dyDescent="0.2">
      <c r="X151" s="69" t="s">
        <v>163</v>
      </c>
      <c r="Y151" s="70">
        <v>3000</v>
      </c>
      <c r="Z151" s="68" t="s">
        <v>140</v>
      </c>
      <c r="AA151" s="70">
        <v>15000</v>
      </c>
      <c r="AB151" s="70">
        <f t="shared" si="58"/>
        <v>18000</v>
      </c>
      <c r="AC151" s="70">
        <f t="shared" si="59"/>
        <v>21000</v>
      </c>
      <c r="AD151" s="70">
        <f t="shared" si="60"/>
        <v>24000</v>
      </c>
      <c r="AE151" s="70">
        <f t="shared" si="61"/>
        <v>27000</v>
      </c>
      <c r="AF151" s="70">
        <f t="shared" si="62"/>
        <v>30000</v>
      </c>
      <c r="AG151" s="70">
        <v>30000</v>
      </c>
    </row>
    <row r="152" spans="24:33" ht="13.15" customHeight="1" x14ac:dyDescent="0.2">
      <c r="X152" s="69" t="s">
        <v>164</v>
      </c>
      <c r="Y152" s="70">
        <v>3000</v>
      </c>
      <c r="Z152" s="68" t="s">
        <v>140</v>
      </c>
      <c r="AA152" s="70">
        <v>15000</v>
      </c>
      <c r="AB152" s="70">
        <f t="shared" si="58"/>
        <v>18000</v>
      </c>
      <c r="AC152" s="70">
        <f t="shared" si="59"/>
        <v>21000</v>
      </c>
      <c r="AD152" s="70">
        <f t="shared" si="60"/>
        <v>24000</v>
      </c>
      <c r="AE152" s="70">
        <f t="shared" si="61"/>
        <v>27000</v>
      </c>
      <c r="AF152" s="70">
        <f t="shared" si="62"/>
        <v>30000</v>
      </c>
      <c r="AG152" s="70">
        <v>30000</v>
      </c>
    </row>
    <row r="153" spans="24:33" ht="13.15" customHeight="1" x14ac:dyDescent="0.2">
      <c r="X153" s="69" t="s">
        <v>165</v>
      </c>
      <c r="Y153" s="70">
        <v>2000</v>
      </c>
      <c r="Z153" s="68" t="s">
        <v>102</v>
      </c>
      <c r="AA153" s="70">
        <v>10000</v>
      </c>
      <c r="AB153" s="70">
        <f t="shared" si="58"/>
        <v>12000</v>
      </c>
      <c r="AC153" s="70">
        <f t="shared" si="59"/>
        <v>14000</v>
      </c>
      <c r="AD153" s="70">
        <f t="shared" si="60"/>
        <v>16000</v>
      </c>
      <c r="AE153" s="70">
        <f t="shared" si="61"/>
        <v>18000</v>
      </c>
      <c r="AF153" s="70" t="str">
        <f t="shared" si="62"/>
        <v/>
      </c>
      <c r="AG153" s="70">
        <v>18000</v>
      </c>
    </row>
    <row r="154" spans="24:33" ht="13.15" customHeight="1" x14ac:dyDescent="0.2">
      <c r="X154" s="69" t="s">
        <v>166</v>
      </c>
      <c r="Y154" s="70">
        <v>3000</v>
      </c>
      <c r="Z154" s="68" t="s">
        <v>43</v>
      </c>
      <c r="AA154" s="70">
        <v>18000</v>
      </c>
      <c r="AB154" s="70">
        <f t="shared" si="58"/>
        <v>21000</v>
      </c>
      <c r="AC154" s="70">
        <f t="shared" si="59"/>
        <v>24000</v>
      </c>
      <c r="AD154" s="70">
        <f t="shared" si="60"/>
        <v>27000</v>
      </c>
      <c r="AE154" s="70">
        <f t="shared" si="61"/>
        <v>30000</v>
      </c>
      <c r="AF154" s="70" t="str">
        <f t="shared" si="62"/>
        <v/>
      </c>
      <c r="AG154" s="70">
        <v>30000</v>
      </c>
    </row>
    <row r="155" spans="24:33" ht="13.15" customHeight="1" x14ac:dyDescent="0.2">
      <c r="X155" s="69" t="s">
        <v>167</v>
      </c>
      <c r="Y155" s="70">
        <v>5000</v>
      </c>
      <c r="Z155" s="70" t="s">
        <v>108</v>
      </c>
      <c r="AA155" s="70">
        <v>25000</v>
      </c>
      <c r="AB155" s="70">
        <f t="shared" si="58"/>
        <v>30000</v>
      </c>
      <c r="AC155" s="70">
        <f t="shared" si="59"/>
        <v>35000</v>
      </c>
      <c r="AD155" s="70">
        <f t="shared" si="60"/>
        <v>40000</v>
      </c>
      <c r="AE155" s="70">
        <f t="shared" si="61"/>
        <v>45000</v>
      </c>
      <c r="AF155" s="70">
        <f t="shared" si="62"/>
        <v>50000</v>
      </c>
      <c r="AG155" s="70">
        <v>50000</v>
      </c>
    </row>
    <row r="156" spans="24:33" ht="13.15" customHeight="1" x14ac:dyDescent="0.2">
      <c r="X156" s="69" t="s">
        <v>168</v>
      </c>
      <c r="Y156" s="70">
        <v>5000</v>
      </c>
      <c r="Z156" s="68" t="s">
        <v>67</v>
      </c>
      <c r="AA156" s="70">
        <v>20000</v>
      </c>
      <c r="AB156" s="70">
        <f t="shared" si="58"/>
        <v>25000</v>
      </c>
      <c r="AC156" s="70">
        <f t="shared" si="59"/>
        <v>30000</v>
      </c>
      <c r="AD156" s="70">
        <f t="shared" si="60"/>
        <v>35000</v>
      </c>
      <c r="AE156" s="70">
        <f t="shared" si="61"/>
        <v>40000</v>
      </c>
      <c r="AF156" s="70">
        <f t="shared" si="62"/>
        <v>45000</v>
      </c>
      <c r="AG156" s="70">
        <v>45000</v>
      </c>
    </row>
    <row r="157" spans="24:33" ht="13.15" customHeight="1" x14ac:dyDescent="0.2">
      <c r="X157" s="69" t="s">
        <v>169</v>
      </c>
      <c r="Y157" s="70">
        <v>5000</v>
      </c>
      <c r="Z157" s="68" t="s">
        <v>88</v>
      </c>
      <c r="AA157" s="70">
        <v>25000</v>
      </c>
      <c r="AB157" s="70">
        <f t="shared" si="58"/>
        <v>30000</v>
      </c>
      <c r="AC157" s="70">
        <f t="shared" si="59"/>
        <v>35000</v>
      </c>
      <c r="AD157" s="70">
        <f t="shared" si="60"/>
        <v>40000</v>
      </c>
      <c r="AE157" s="70">
        <f t="shared" si="61"/>
        <v>45000</v>
      </c>
      <c r="AF157" s="70">
        <f t="shared" si="62"/>
        <v>50000</v>
      </c>
      <c r="AG157" s="70">
        <v>50000</v>
      </c>
    </row>
    <row r="158" spans="24:33" ht="13.15" customHeight="1" x14ac:dyDescent="0.2">
      <c r="X158" s="69" t="s">
        <v>170</v>
      </c>
      <c r="Y158" s="70">
        <v>5000</v>
      </c>
      <c r="Z158" s="68" t="s">
        <v>9</v>
      </c>
      <c r="AA158" s="70">
        <v>35000</v>
      </c>
      <c r="AB158" s="70">
        <f t="shared" si="58"/>
        <v>40000</v>
      </c>
      <c r="AC158" s="70">
        <f t="shared" si="59"/>
        <v>45000</v>
      </c>
      <c r="AD158" s="70">
        <f t="shared" si="60"/>
        <v>50000</v>
      </c>
      <c r="AE158" s="70">
        <f t="shared" si="61"/>
        <v>55000</v>
      </c>
      <c r="AF158" s="70">
        <f t="shared" si="62"/>
        <v>60000</v>
      </c>
      <c r="AG158" s="70">
        <v>60000</v>
      </c>
    </row>
    <row r="159" spans="24:33" ht="13.15" customHeight="1" x14ac:dyDescent="0.2">
      <c r="X159" s="69" t="s">
        <v>313</v>
      </c>
      <c r="Y159" s="70">
        <v>10000</v>
      </c>
      <c r="Z159" s="68" t="s">
        <v>311</v>
      </c>
      <c r="AA159" s="70">
        <v>40000</v>
      </c>
      <c r="AB159" s="70">
        <f t="shared" si="58"/>
        <v>50000</v>
      </c>
      <c r="AC159" s="70">
        <f t="shared" si="59"/>
        <v>60000</v>
      </c>
      <c r="AD159" s="70">
        <f t="shared" si="60"/>
        <v>70000</v>
      </c>
      <c r="AE159" s="70">
        <f t="shared" si="61"/>
        <v>80000</v>
      </c>
      <c r="AF159" s="70">
        <f t="shared" ref="AF159" si="63">IF(AE159&lt;AG159,AG159,"")</f>
        <v>90000</v>
      </c>
      <c r="AG159" s="70">
        <v>90000</v>
      </c>
    </row>
    <row r="160" spans="24:33" ht="13.15" customHeight="1" x14ac:dyDescent="0.2">
      <c r="X160" s="69" t="s">
        <v>171</v>
      </c>
      <c r="Y160" s="70">
        <v>5000</v>
      </c>
      <c r="Z160" s="68" t="s">
        <v>172</v>
      </c>
      <c r="AA160" s="70">
        <v>15000</v>
      </c>
      <c r="AB160" s="70">
        <f t="shared" si="58"/>
        <v>20000</v>
      </c>
      <c r="AC160" s="70">
        <f t="shared" si="59"/>
        <v>25000</v>
      </c>
      <c r="AD160" s="70">
        <f t="shared" si="60"/>
        <v>30000</v>
      </c>
      <c r="AE160" s="70">
        <f t="shared" si="61"/>
        <v>35000</v>
      </c>
      <c r="AF160" s="70">
        <f>IF(AE160&lt;AG160,AG160,"")</f>
        <v>40000</v>
      </c>
      <c r="AG160" s="70">
        <v>40000</v>
      </c>
    </row>
    <row r="161" spans="24:33" ht="13.15" customHeight="1" x14ac:dyDescent="0.2">
      <c r="X161" s="69" t="s">
        <v>173</v>
      </c>
      <c r="Y161" s="70">
        <v>5000</v>
      </c>
      <c r="Z161" s="68" t="s">
        <v>9</v>
      </c>
      <c r="AA161" s="70">
        <v>35000</v>
      </c>
      <c r="AB161" s="70">
        <f t="shared" si="58"/>
        <v>40000</v>
      </c>
      <c r="AC161" s="70">
        <f t="shared" si="59"/>
        <v>45000</v>
      </c>
      <c r="AD161" s="70">
        <f t="shared" si="60"/>
        <v>50000</v>
      </c>
      <c r="AE161" s="70">
        <f t="shared" si="61"/>
        <v>55000</v>
      </c>
      <c r="AF161" s="70">
        <f>IF(AE161&lt;AG161,AG161,"")</f>
        <v>60000</v>
      </c>
      <c r="AG161" s="70">
        <v>60000</v>
      </c>
    </row>
    <row r="162" spans="24:33" ht="13.15" customHeight="1" x14ac:dyDescent="0.2">
      <c r="X162" s="69" t="s">
        <v>174</v>
      </c>
      <c r="Y162" s="70">
        <v>5000</v>
      </c>
      <c r="Z162" s="68" t="s">
        <v>9</v>
      </c>
      <c r="AA162" s="70">
        <v>35000</v>
      </c>
      <c r="AB162" s="70">
        <f t="shared" si="58"/>
        <v>40000</v>
      </c>
      <c r="AC162" s="70">
        <f t="shared" si="59"/>
        <v>45000</v>
      </c>
      <c r="AD162" s="70">
        <f t="shared" si="60"/>
        <v>50000</v>
      </c>
      <c r="AE162" s="70">
        <f t="shared" si="61"/>
        <v>55000</v>
      </c>
      <c r="AF162" s="70">
        <f>IF(AE162&lt;AG162,AG162,"")</f>
        <v>60000</v>
      </c>
      <c r="AG162" s="70">
        <v>60000</v>
      </c>
    </row>
    <row r="163" spans="24:33" ht="13.15" customHeight="1" x14ac:dyDescent="0.2">
      <c r="X163" s="69" t="s">
        <v>175</v>
      </c>
      <c r="Y163" s="70">
        <v>5000</v>
      </c>
      <c r="Z163" s="68" t="s">
        <v>124</v>
      </c>
      <c r="AA163" s="70">
        <v>35000</v>
      </c>
      <c r="AB163" s="70">
        <f t="shared" si="58"/>
        <v>40000</v>
      </c>
      <c r="AC163" s="70">
        <f t="shared" si="59"/>
        <v>45000</v>
      </c>
      <c r="AD163" s="70">
        <f t="shared" si="60"/>
        <v>50000</v>
      </c>
      <c r="AE163" s="70">
        <f t="shared" si="61"/>
        <v>55000</v>
      </c>
      <c r="AF163" s="70">
        <f>IF(AE163&lt;AG163,AG163,"")</f>
        <v>60000</v>
      </c>
      <c r="AG163" s="70">
        <v>60000</v>
      </c>
    </row>
    <row r="164" spans="24:33" ht="13.15" customHeight="1" x14ac:dyDescent="0.2">
      <c r="X164" s="69" t="s">
        <v>176</v>
      </c>
      <c r="Y164" s="68" t="s">
        <v>15</v>
      </c>
      <c r="Z164" s="68" t="s">
        <v>16</v>
      </c>
      <c r="AA164" s="68"/>
      <c r="AB164" s="68"/>
      <c r="AC164" s="68"/>
      <c r="AD164" s="68"/>
      <c r="AE164" s="68"/>
      <c r="AF164" s="68"/>
      <c r="AG164" s="68"/>
    </row>
    <row r="165" spans="24:33" ht="13.15" customHeight="1" x14ac:dyDescent="0.2">
      <c r="X165" s="69" t="s">
        <v>177</v>
      </c>
      <c r="Y165" s="68" t="s">
        <v>15</v>
      </c>
      <c r="Z165" s="68" t="s">
        <v>16</v>
      </c>
      <c r="AA165" s="68"/>
      <c r="AB165" s="68"/>
      <c r="AC165" s="68"/>
      <c r="AD165" s="68"/>
      <c r="AE165" s="68"/>
      <c r="AF165" s="68"/>
      <c r="AG165" s="68"/>
    </row>
    <row r="166" spans="24:33" ht="13.15" customHeight="1" x14ac:dyDescent="0.2">
      <c r="X166" s="69" t="s">
        <v>178</v>
      </c>
      <c r="Y166" s="70">
        <v>5000</v>
      </c>
      <c r="Z166" s="68" t="s">
        <v>88</v>
      </c>
      <c r="AA166" s="70">
        <v>25000</v>
      </c>
      <c r="AB166" s="70">
        <f t="shared" ref="AB166:AB183" si="64">$AA166+($Y166*1)</f>
        <v>30000</v>
      </c>
      <c r="AC166" s="70">
        <f t="shared" ref="AC166:AC183" si="65">$AA166+($Y166*2)</f>
        <v>35000</v>
      </c>
      <c r="AD166" s="70">
        <f t="shared" ref="AD166:AD183" si="66">$AA166+($Y166*3)</f>
        <v>40000</v>
      </c>
      <c r="AE166" s="70">
        <f t="shared" ref="AE166:AE183" si="67">$AA166+($Y166*4)</f>
        <v>45000</v>
      </c>
      <c r="AF166" s="70">
        <f t="shared" ref="AF166" si="68">IF(AE166&lt;AG166,AG166,"")</f>
        <v>50000</v>
      </c>
      <c r="AG166" s="70">
        <v>50000</v>
      </c>
    </row>
    <row r="167" spans="24:33" ht="13.15" customHeight="1" x14ac:dyDescent="0.2">
      <c r="X167" s="74" t="s">
        <v>294</v>
      </c>
      <c r="Y167" s="70">
        <v>5000</v>
      </c>
      <c r="Z167" s="68" t="s">
        <v>124</v>
      </c>
      <c r="AA167" s="70">
        <v>35000</v>
      </c>
      <c r="AB167" s="70">
        <f t="shared" si="64"/>
        <v>40000</v>
      </c>
      <c r="AC167" s="70">
        <f t="shared" si="65"/>
        <v>45000</v>
      </c>
      <c r="AD167" s="70">
        <f t="shared" si="66"/>
        <v>50000</v>
      </c>
      <c r="AE167" s="70">
        <f t="shared" si="67"/>
        <v>55000</v>
      </c>
      <c r="AF167" s="70">
        <f t="shared" ref="AF167:AF175" si="69">IF(AE167&lt;AG167,AG167,"")</f>
        <v>60000</v>
      </c>
      <c r="AG167" s="70">
        <v>60000</v>
      </c>
    </row>
    <row r="168" spans="24:33" ht="13.15" customHeight="1" x14ac:dyDescent="0.2">
      <c r="X168" s="69" t="s">
        <v>179</v>
      </c>
      <c r="Y168" s="70">
        <v>5000</v>
      </c>
      <c r="Z168" s="68" t="s">
        <v>124</v>
      </c>
      <c r="AA168" s="70">
        <v>35000</v>
      </c>
      <c r="AB168" s="70">
        <f t="shared" si="64"/>
        <v>40000</v>
      </c>
      <c r="AC168" s="70">
        <f t="shared" si="65"/>
        <v>45000</v>
      </c>
      <c r="AD168" s="70">
        <f t="shared" si="66"/>
        <v>50000</v>
      </c>
      <c r="AE168" s="70">
        <f t="shared" si="67"/>
        <v>55000</v>
      </c>
      <c r="AF168" s="70">
        <f t="shared" si="69"/>
        <v>60000</v>
      </c>
      <c r="AG168" s="70">
        <v>60000</v>
      </c>
    </row>
    <row r="169" spans="24:33" ht="13.15" customHeight="1" x14ac:dyDescent="0.2">
      <c r="X169" s="69" t="s">
        <v>180</v>
      </c>
      <c r="Y169" s="70">
        <v>5000</v>
      </c>
      <c r="Z169" s="68" t="s">
        <v>181</v>
      </c>
      <c r="AA169" s="70">
        <v>30000</v>
      </c>
      <c r="AB169" s="70">
        <f t="shared" si="64"/>
        <v>35000</v>
      </c>
      <c r="AC169" s="70">
        <f t="shared" si="65"/>
        <v>40000</v>
      </c>
      <c r="AD169" s="70">
        <f t="shared" si="66"/>
        <v>45000</v>
      </c>
      <c r="AE169" s="70">
        <f t="shared" si="67"/>
        <v>50000</v>
      </c>
      <c r="AF169" s="70">
        <f t="shared" si="69"/>
        <v>55000</v>
      </c>
      <c r="AG169" s="70">
        <v>55000</v>
      </c>
    </row>
    <row r="170" spans="24:33" ht="13.15" customHeight="1" x14ac:dyDescent="0.2">
      <c r="X170" s="69" t="s">
        <v>274</v>
      </c>
      <c r="Y170" s="70">
        <v>5000</v>
      </c>
      <c r="Z170" s="68" t="s">
        <v>220</v>
      </c>
      <c r="AA170" s="70">
        <v>35000</v>
      </c>
      <c r="AB170" s="70">
        <f t="shared" si="64"/>
        <v>40000</v>
      </c>
      <c r="AC170" s="70">
        <f t="shared" si="65"/>
        <v>45000</v>
      </c>
      <c r="AD170" s="70">
        <f t="shared" si="66"/>
        <v>50000</v>
      </c>
      <c r="AE170" s="70">
        <f t="shared" si="67"/>
        <v>55000</v>
      </c>
      <c r="AF170" s="70">
        <f t="shared" si="69"/>
        <v>60000</v>
      </c>
      <c r="AG170" s="70">
        <v>60000</v>
      </c>
    </row>
    <row r="171" spans="24:33" ht="13.15" customHeight="1" x14ac:dyDescent="0.2">
      <c r="X171" s="69" t="s">
        <v>260</v>
      </c>
      <c r="Y171" s="70">
        <v>5000</v>
      </c>
      <c r="Z171" s="68" t="s">
        <v>220</v>
      </c>
      <c r="AA171" s="70">
        <v>35000</v>
      </c>
      <c r="AB171" s="70">
        <f t="shared" si="64"/>
        <v>40000</v>
      </c>
      <c r="AC171" s="70">
        <f t="shared" si="65"/>
        <v>45000</v>
      </c>
      <c r="AD171" s="70">
        <f t="shared" si="66"/>
        <v>50000</v>
      </c>
      <c r="AE171" s="70">
        <f t="shared" si="67"/>
        <v>55000</v>
      </c>
      <c r="AF171" s="70">
        <f t="shared" si="69"/>
        <v>60000</v>
      </c>
      <c r="AG171" s="70">
        <v>60000</v>
      </c>
    </row>
    <row r="172" spans="24:33" ht="13.15" customHeight="1" x14ac:dyDescent="0.2">
      <c r="X172" s="69" t="s">
        <v>182</v>
      </c>
      <c r="Y172" s="70">
        <v>5000</v>
      </c>
      <c r="Z172" s="68" t="s">
        <v>6</v>
      </c>
      <c r="AA172" s="70">
        <v>20000</v>
      </c>
      <c r="AB172" s="70">
        <f t="shared" si="64"/>
        <v>25000</v>
      </c>
      <c r="AC172" s="70">
        <f t="shared" si="65"/>
        <v>30000</v>
      </c>
      <c r="AD172" s="70">
        <f t="shared" si="66"/>
        <v>35000</v>
      </c>
      <c r="AE172" s="70">
        <f t="shared" si="67"/>
        <v>40000</v>
      </c>
      <c r="AF172" s="70">
        <f t="shared" si="69"/>
        <v>45000</v>
      </c>
      <c r="AG172" s="70">
        <v>45000</v>
      </c>
    </row>
    <row r="173" spans="24:33" ht="13.15" customHeight="1" x14ac:dyDescent="0.2">
      <c r="X173" s="69" t="s">
        <v>183</v>
      </c>
      <c r="Y173" s="70">
        <v>5000</v>
      </c>
      <c r="Z173" s="68" t="s">
        <v>9</v>
      </c>
      <c r="AA173" s="70">
        <v>35000</v>
      </c>
      <c r="AB173" s="70">
        <f t="shared" si="64"/>
        <v>40000</v>
      </c>
      <c r="AC173" s="70">
        <f t="shared" si="65"/>
        <v>45000</v>
      </c>
      <c r="AD173" s="70">
        <f t="shared" si="66"/>
        <v>50000</v>
      </c>
      <c r="AE173" s="70">
        <f t="shared" si="67"/>
        <v>55000</v>
      </c>
      <c r="AF173" s="70">
        <f t="shared" si="69"/>
        <v>60000</v>
      </c>
      <c r="AG173" s="70">
        <v>60000</v>
      </c>
    </row>
    <row r="174" spans="24:33" ht="13.15" customHeight="1" x14ac:dyDescent="0.2">
      <c r="X174" s="69" t="s">
        <v>184</v>
      </c>
      <c r="Y174" s="70">
        <v>5000</v>
      </c>
      <c r="Z174" s="68" t="s">
        <v>124</v>
      </c>
      <c r="AA174" s="70">
        <v>35000</v>
      </c>
      <c r="AB174" s="70">
        <f t="shared" si="64"/>
        <v>40000</v>
      </c>
      <c r="AC174" s="70">
        <f t="shared" si="65"/>
        <v>45000</v>
      </c>
      <c r="AD174" s="70">
        <f t="shared" si="66"/>
        <v>50000</v>
      </c>
      <c r="AE174" s="70">
        <f t="shared" si="67"/>
        <v>55000</v>
      </c>
      <c r="AF174" s="70">
        <f t="shared" si="69"/>
        <v>60000</v>
      </c>
      <c r="AG174" s="70">
        <v>60000</v>
      </c>
    </row>
    <row r="175" spans="24:33" ht="13.15" customHeight="1" x14ac:dyDescent="0.2">
      <c r="X175" s="69" t="s">
        <v>185</v>
      </c>
      <c r="Y175" s="70">
        <v>5000</v>
      </c>
      <c r="Z175" s="68" t="s">
        <v>6</v>
      </c>
      <c r="AA175" s="70">
        <v>20000</v>
      </c>
      <c r="AB175" s="70">
        <f t="shared" si="64"/>
        <v>25000</v>
      </c>
      <c r="AC175" s="70">
        <f t="shared" si="65"/>
        <v>30000</v>
      </c>
      <c r="AD175" s="70">
        <f t="shared" si="66"/>
        <v>35000</v>
      </c>
      <c r="AE175" s="70">
        <f t="shared" si="67"/>
        <v>40000</v>
      </c>
      <c r="AF175" s="70">
        <f t="shared" si="69"/>
        <v>45000</v>
      </c>
      <c r="AG175" s="70">
        <v>45000</v>
      </c>
    </row>
    <row r="176" spans="24:33" ht="13.15" customHeight="1" x14ac:dyDescent="0.2">
      <c r="X176" s="69" t="s">
        <v>272</v>
      </c>
      <c r="Y176" s="70">
        <v>5000</v>
      </c>
      <c r="Z176" s="68" t="s">
        <v>6</v>
      </c>
      <c r="AA176" s="70">
        <v>20000</v>
      </c>
      <c r="AB176" s="70">
        <f t="shared" si="64"/>
        <v>25000</v>
      </c>
      <c r="AC176" s="70">
        <f t="shared" si="65"/>
        <v>30000</v>
      </c>
      <c r="AD176" s="70">
        <f t="shared" si="66"/>
        <v>35000</v>
      </c>
      <c r="AE176" s="70">
        <f t="shared" si="67"/>
        <v>40000</v>
      </c>
      <c r="AF176" s="70">
        <v>45000</v>
      </c>
      <c r="AG176" s="70">
        <v>45000</v>
      </c>
    </row>
    <row r="177" spans="24:33" ht="13.15" customHeight="1" x14ac:dyDescent="0.2">
      <c r="X177" s="69" t="s">
        <v>285</v>
      </c>
      <c r="Y177" s="70">
        <v>3000</v>
      </c>
      <c r="Z177" s="68" t="s">
        <v>286</v>
      </c>
      <c r="AA177" s="70">
        <v>23000</v>
      </c>
      <c r="AB177" s="70">
        <f t="shared" si="64"/>
        <v>26000</v>
      </c>
      <c r="AC177" s="70">
        <f t="shared" si="65"/>
        <v>29000</v>
      </c>
      <c r="AD177" s="70">
        <f t="shared" si="66"/>
        <v>32000</v>
      </c>
      <c r="AE177" s="70">
        <f t="shared" si="67"/>
        <v>35000</v>
      </c>
      <c r="AF177" s="70"/>
      <c r="AG177" s="70">
        <v>35000</v>
      </c>
    </row>
    <row r="178" spans="24:33" s="85" customFormat="1" ht="13.15" customHeight="1" x14ac:dyDescent="0.2">
      <c r="X178" s="82" t="s">
        <v>332</v>
      </c>
      <c r="Y178" s="83">
        <v>5000</v>
      </c>
      <c r="Z178" s="83">
        <v>40000</v>
      </c>
      <c r="AA178" s="83">
        <v>40000</v>
      </c>
      <c r="AB178" s="83">
        <f t="shared" si="64"/>
        <v>45000</v>
      </c>
      <c r="AC178" s="83">
        <f t="shared" si="65"/>
        <v>50000</v>
      </c>
      <c r="AD178" s="83">
        <f t="shared" si="66"/>
        <v>55000</v>
      </c>
      <c r="AE178" s="83">
        <f t="shared" si="67"/>
        <v>60000</v>
      </c>
      <c r="AF178" s="83">
        <v>65000</v>
      </c>
      <c r="AG178" s="83">
        <v>65000</v>
      </c>
    </row>
    <row r="179" spans="24:33" ht="13.15" customHeight="1" x14ac:dyDescent="0.2">
      <c r="X179" s="69" t="s">
        <v>310</v>
      </c>
      <c r="Y179" s="70">
        <v>5000</v>
      </c>
      <c r="Z179" s="68" t="s">
        <v>9</v>
      </c>
      <c r="AA179" s="70">
        <v>35000</v>
      </c>
      <c r="AB179" s="70">
        <f t="shared" si="64"/>
        <v>40000</v>
      </c>
      <c r="AC179" s="70">
        <f t="shared" si="65"/>
        <v>45000</v>
      </c>
      <c r="AD179" s="70">
        <f t="shared" si="66"/>
        <v>50000</v>
      </c>
      <c r="AE179" s="70">
        <f t="shared" si="67"/>
        <v>55000</v>
      </c>
      <c r="AF179" s="70">
        <f>IF(AE179&lt;AG179,AG179,"")</f>
        <v>60000</v>
      </c>
      <c r="AG179" s="70">
        <v>60000</v>
      </c>
    </row>
    <row r="180" spans="24:33" ht="13.15" customHeight="1" x14ac:dyDescent="0.2">
      <c r="X180" s="69" t="s">
        <v>190</v>
      </c>
      <c r="Y180" s="70">
        <v>5000</v>
      </c>
      <c r="Z180" s="68" t="s">
        <v>9</v>
      </c>
      <c r="AA180" s="70">
        <v>35000</v>
      </c>
      <c r="AB180" s="70">
        <f t="shared" si="64"/>
        <v>40000</v>
      </c>
      <c r="AC180" s="70">
        <f t="shared" si="65"/>
        <v>45000</v>
      </c>
      <c r="AD180" s="70">
        <f t="shared" si="66"/>
        <v>50000</v>
      </c>
      <c r="AE180" s="70">
        <f t="shared" si="67"/>
        <v>55000</v>
      </c>
      <c r="AF180" s="70">
        <f>IF(AE180&lt;AG180,AG180,"")</f>
        <v>60000</v>
      </c>
      <c r="AG180" s="70">
        <v>60000</v>
      </c>
    </row>
    <row r="181" spans="24:33" ht="13.15" customHeight="1" x14ac:dyDescent="0.2">
      <c r="X181" s="69" t="s">
        <v>316</v>
      </c>
      <c r="Y181" s="70">
        <v>5000</v>
      </c>
      <c r="Z181" s="68" t="s">
        <v>9</v>
      </c>
      <c r="AA181" s="70">
        <v>35000</v>
      </c>
      <c r="AB181" s="70">
        <f t="shared" si="64"/>
        <v>40000</v>
      </c>
      <c r="AC181" s="70">
        <f t="shared" si="65"/>
        <v>45000</v>
      </c>
      <c r="AD181" s="70">
        <f t="shared" si="66"/>
        <v>50000</v>
      </c>
      <c r="AE181" s="70">
        <f t="shared" si="67"/>
        <v>55000</v>
      </c>
      <c r="AF181" s="70">
        <f>IF(AE181&lt;AG181,AG181,"")</f>
        <v>60000</v>
      </c>
      <c r="AG181" s="70">
        <v>60000</v>
      </c>
    </row>
    <row r="182" spans="24:33" ht="13.15" customHeight="1" x14ac:dyDescent="0.2">
      <c r="X182" s="69" t="s">
        <v>299</v>
      </c>
      <c r="Y182" s="70">
        <v>5000</v>
      </c>
      <c r="Z182" s="68" t="s">
        <v>9</v>
      </c>
      <c r="AA182" s="70">
        <v>35000</v>
      </c>
      <c r="AB182" s="70">
        <f t="shared" si="64"/>
        <v>40000</v>
      </c>
      <c r="AC182" s="70">
        <f t="shared" si="65"/>
        <v>45000</v>
      </c>
      <c r="AD182" s="70">
        <f t="shared" si="66"/>
        <v>50000</v>
      </c>
      <c r="AE182" s="70">
        <f t="shared" si="67"/>
        <v>55000</v>
      </c>
      <c r="AF182" s="70">
        <f>IF(AE182&lt;AG182,AG182,"")</f>
        <v>60000</v>
      </c>
      <c r="AG182" s="70">
        <v>60000</v>
      </c>
    </row>
    <row r="183" spans="24:33" ht="13.15" customHeight="1" x14ac:dyDescent="0.2">
      <c r="X183" s="69" t="s">
        <v>186</v>
      </c>
      <c r="Y183" s="70">
        <v>5000</v>
      </c>
      <c r="Z183" s="68" t="s">
        <v>9</v>
      </c>
      <c r="AA183" s="70">
        <v>35000</v>
      </c>
      <c r="AB183" s="70">
        <f t="shared" si="64"/>
        <v>40000</v>
      </c>
      <c r="AC183" s="70">
        <f t="shared" si="65"/>
        <v>45000</v>
      </c>
      <c r="AD183" s="70">
        <f t="shared" si="66"/>
        <v>50000</v>
      </c>
      <c r="AE183" s="70">
        <f t="shared" si="67"/>
        <v>55000</v>
      </c>
      <c r="AF183" s="70">
        <f>IF(AE183&lt;AG183,AG183,"")</f>
        <v>60000</v>
      </c>
      <c r="AG183" s="70">
        <v>60000</v>
      </c>
    </row>
    <row r="184" spans="24:33" ht="13.15" customHeight="1" x14ac:dyDescent="0.2">
      <c r="X184" s="69" t="s">
        <v>187</v>
      </c>
      <c r="Y184" s="68" t="s">
        <v>15</v>
      </c>
      <c r="Z184" s="68" t="s">
        <v>16</v>
      </c>
      <c r="AA184" s="68"/>
      <c r="AB184" s="68"/>
      <c r="AC184" s="68"/>
      <c r="AD184" s="68"/>
      <c r="AE184" s="68"/>
      <c r="AF184" s="68"/>
      <c r="AG184" s="68"/>
    </row>
    <row r="185" spans="24:33" ht="13.15" customHeight="1" x14ac:dyDescent="0.2">
      <c r="X185" s="69" t="s">
        <v>188</v>
      </c>
      <c r="Y185" s="70">
        <v>5000</v>
      </c>
      <c r="Z185" s="68" t="s">
        <v>9</v>
      </c>
      <c r="AA185" s="70">
        <v>35000</v>
      </c>
      <c r="AB185" s="70">
        <f t="shared" ref="AB185:AB206" si="70">$AA185+($Y185*1)</f>
        <v>40000</v>
      </c>
      <c r="AC185" s="70">
        <f t="shared" ref="AC185:AC206" si="71">$AA185+($Y185*2)</f>
        <v>45000</v>
      </c>
      <c r="AD185" s="70">
        <f t="shared" ref="AD185:AD206" si="72">$AA185+($Y185*3)</f>
        <v>50000</v>
      </c>
      <c r="AE185" s="70">
        <f t="shared" ref="AE185:AE206" si="73">$AA185+($Y185*4)</f>
        <v>55000</v>
      </c>
      <c r="AF185" s="70">
        <f>IF(AE185&lt;AG185,AG185,"")</f>
        <v>60000</v>
      </c>
      <c r="AG185" s="70">
        <v>60000</v>
      </c>
    </row>
    <row r="186" spans="24:33" ht="13.15" customHeight="1" x14ac:dyDescent="0.2">
      <c r="X186" s="69" t="s">
        <v>283</v>
      </c>
      <c r="Y186" s="70">
        <v>5000</v>
      </c>
      <c r="Z186" s="68" t="s">
        <v>9</v>
      </c>
      <c r="AA186" s="70">
        <v>35000</v>
      </c>
      <c r="AB186" s="70">
        <f t="shared" si="70"/>
        <v>40000</v>
      </c>
      <c r="AC186" s="70">
        <f t="shared" si="71"/>
        <v>45000</v>
      </c>
      <c r="AD186" s="70">
        <f t="shared" si="72"/>
        <v>50000</v>
      </c>
      <c r="AE186" s="70">
        <f t="shared" si="73"/>
        <v>55000</v>
      </c>
      <c r="AF186" s="70">
        <f>IF(AE186&lt;AG186,AG186,"")</f>
        <v>60000</v>
      </c>
      <c r="AG186" s="70">
        <v>60000</v>
      </c>
    </row>
    <row r="187" spans="24:33" s="85" customFormat="1" ht="13.15" customHeight="1" x14ac:dyDescent="0.2">
      <c r="X187" s="82" t="s">
        <v>325</v>
      </c>
      <c r="Y187" s="83">
        <v>5000</v>
      </c>
      <c r="Z187" s="84" t="s">
        <v>324</v>
      </c>
      <c r="AA187" s="83">
        <v>40000</v>
      </c>
      <c r="AB187" s="83">
        <f t="shared" si="70"/>
        <v>45000</v>
      </c>
      <c r="AC187" s="83">
        <f t="shared" si="71"/>
        <v>50000</v>
      </c>
      <c r="AD187" s="83">
        <f t="shared" si="72"/>
        <v>55000</v>
      </c>
      <c r="AE187" s="83">
        <f t="shared" si="73"/>
        <v>60000</v>
      </c>
      <c r="AF187" s="83">
        <v>65000</v>
      </c>
      <c r="AG187" s="83">
        <v>65000</v>
      </c>
    </row>
    <row r="188" spans="24:33" ht="13.15" customHeight="1" x14ac:dyDescent="0.2">
      <c r="X188" s="69" t="s">
        <v>189</v>
      </c>
      <c r="Y188" s="70">
        <v>5000</v>
      </c>
      <c r="Z188" s="68" t="s">
        <v>9</v>
      </c>
      <c r="AA188" s="70">
        <v>35000</v>
      </c>
      <c r="AB188" s="70">
        <f t="shared" si="70"/>
        <v>40000</v>
      </c>
      <c r="AC188" s="70">
        <f t="shared" si="71"/>
        <v>45000</v>
      </c>
      <c r="AD188" s="70">
        <f t="shared" si="72"/>
        <v>50000</v>
      </c>
      <c r="AE188" s="70">
        <f t="shared" si="73"/>
        <v>55000</v>
      </c>
      <c r="AF188" s="70">
        <f>IF(AE188&lt;AG188,AG188,"")</f>
        <v>60000</v>
      </c>
      <c r="AG188" s="70">
        <v>60000</v>
      </c>
    </row>
    <row r="189" spans="24:33" s="81" customFormat="1" ht="13.15" customHeight="1" x14ac:dyDescent="0.2">
      <c r="X189" s="75" t="s">
        <v>334</v>
      </c>
      <c r="Y189" s="67">
        <v>5000</v>
      </c>
      <c r="Z189" s="76" t="s">
        <v>220</v>
      </c>
      <c r="AA189" s="67">
        <v>35000</v>
      </c>
      <c r="AB189" s="67">
        <f t="shared" si="70"/>
        <v>40000</v>
      </c>
      <c r="AC189" s="67">
        <f t="shared" si="71"/>
        <v>45000</v>
      </c>
      <c r="AD189" s="67">
        <f t="shared" si="72"/>
        <v>50000</v>
      </c>
      <c r="AE189" s="67">
        <f t="shared" si="73"/>
        <v>55000</v>
      </c>
      <c r="AF189" s="67">
        <v>60000</v>
      </c>
      <c r="AG189" s="67">
        <v>60000</v>
      </c>
    </row>
    <row r="190" spans="24:33" s="73" customFormat="1" ht="13.15" customHeight="1" x14ac:dyDescent="0.2">
      <c r="X190" s="69" t="s">
        <v>320</v>
      </c>
      <c r="Y190" s="70">
        <v>5000</v>
      </c>
      <c r="Z190" s="68" t="s">
        <v>9</v>
      </c>
      <c r="AA190" s="70">
        <v>35000</v>
      </c>
      <c r="AB190" s="70">
        <f t="shared" si="70"/>
        <v>40000</v>
      </c>
      <c r="AC190" s="70">
        <f t="shared" si="71"/>
        <v>45000</v>
      </c>
      <c r="AD190" s="70">
        <f t="shared" si="72"/>
        <v>50000</v>
      </c>
      <c r="AE190" s="70">
        <f t="shared" si="73"/>
        <v>55000</v>
      </c>
      <c r="AF190" s="70">
        <v>60000</v>
      </c>
      <c r="AG190" s="70">
        <v>60000</v>
      </c>
    </row>
    <row r="191" spans="24:33" ht="13.15" customHeight="1" x14ac:dyDescent="0.2">
      <c r="X191" s="69" t="s">
        <v>191</v>
      </c>
      <c r="Y191" s="70">
        <v>5000</v>
      </c>
      <c r="Z191" s="68" t="s">
        <v>9</v>
      </c>
      <c r="AA191" s="70">
        <v>35000</v>
      </c>
      <c r="AB191" s="70">
        <f t="shared" si="70"/>
        <v>40000</v>
      </c>
      <c r="AC191" s="70">
        <f t="shared" si="71"/>
        <v>45000</v>
      </c>
      <c r="AD191" s="70">
        <f t="shared" si="72"/>
        <v>50000</v>
      </c>
      <c r="AE191" s="70">
        <f t="shared" si="73"/>
        <v>55000</v>
      </c>
      <c r="AF191" s="70">
        <f t="shared" ref="AF191:AF206" si="74">IF(AE191&lt;AG191,AG191,"")</f>
        <v>60000</v>
      </c>
      <c r="AG191" s="70">
        <v>60000</v>
      </c>
    </row>
    <row r="192" spans="24:33" ht="13.15" customHeight="1" x14ac:dyDescent="0.2">
      <c r="X192" s="69" t="s">
        <v>192</v>
      </c>
      <c r="Y192" s="70">
        <v>5000</v>
      </c>
      <c r="Z192" s="68" t="s">
        <v>88</v>
      </c>
      <c r="AA192" s="70">
        <v>25000</v>
      </c>
      <c r="AB192" s="70">
        <f t="shared" si="70"/>
        <v>30000</v>
      </c>
      <c r="AC192" s="70">
        <f t="shared" si="71"/>
        <v>35000</v>
      </c>
      <c r="AD192" s="70">
        <f t="shared" si="72"/>
        <v>40000</v>
      </c>
      <c r="AE192" s="70">
        <f t="shared" si="73"/>
        <v>45000</v>
      </c>
      <c r="AF192" s="70">
        <f t="shared" si="74"/>
        <v>50000</v>
      </c>
      <c r="AG192" s="70">
        <v>50000</v>
      </c>
    </row>
    <row r="193" spans="24:33" ht="13.15" customHeight="1" x14ac:dyDescent="0.2">
      <c r="X193" s="69" t="s">
        <v>193</v>
      </c>
      <c r="Y193" s="70">
        <v>5000</v>
      </c>
      <c r="Z193" s="68" t="s">
        <v>88</v>
      </c>
      <c r="AA193" s="70">
        <v>25000</v>
      </c>
      <c r="AB193" s="70">
        <f t="shared" si="70"/>
        <v>30000</v>
      </c>
      <c r="AC193" s="70">
        <f t="shared" si="71"/>
        <v>35000</v>
      </c>
      <c r="AD193" s="70">
        <f t="shared" si="72"/>
        <v>40000</v>
      </c>
      <c r="AE193" s="70">
        <f t="shared" si="73"/>
        <v>45000</v>
      </c>
      <c r="AF193" s="70">
        <f t="shared" si="74"/>
        <v>50000</v>
      </c>
      <c r="AG193" s="70">
        <v>50000</v>
      </c>
    </row>
    <row r="194" spans="24:33" ht="13.15" customHeight="1" x14ac:dyDescent="0.2">
      <c r="X194" s="69" t="s">
        <v>194</v>
      </c>
      <c r="Y194" s="70">
        <v>5000</v>
      </c>
      <c r="Z194" s="68" t="s">
        <v>9</v>
      </c>
      <c r="AA194" s="70">
        <v>35000</v>
      </c>
      <c r="AB194" s="70">
        <f t="shared" si="70"/>
        <v>40000</v>
      </c>
      <c r="AC194" s="70">
        <f t="shared" si="71"/>
        <v>45000</v>
      </c>
      <c r="AD194" s="70">
        <f t="shared" si="72"/>
        <v>50000</v>
      </c>
      <c r="AE194" s="70">
        <f t="shared" si="73"/>
        <v>55000</v>
      </c>
      <c r="AF194" s="70">
        <f t="shared" si="74"/>
        <v>60000</v>
      </c>
      <c r="AG194" s="70">
        <v>60000</v>
      </c>
    </row>
    <row r="195" spans="24:33" ht="13.15" customHeight="1" x14ac:dyDescent="0.2">
      <c r="X195" s="69" t="s">
        <v>195</v>
      </c>
      <c r="Y195" s="70">
        <v>5000</v>
      </c>
      <c r="Z195" s="68" t="s">
        <v>9</v>
      </c>
      <c r="AA195" s="70">
        <v>35000</v>
      </c>
      <c r="AB195" s="70">
        <f t="shared" si="70"/>
        <v>40000</v>
      </c>
      <c r="AC195" s="70">
        <f t="shared" si="71"/>
        <v>45000</v>
      </c>
      <c r="AD195" s="70">
        <f t="shared" si="72"/>
        <v>50000</v>
      </c>
      <c r="AE195" s="70">
        <f t="shared" si="73"/>
        <v>55000</v>
      </c>
      <c r="AF195" s="70">
        <f t="shared" si="74"/>
        <v>60000</v>
      </c>
      <c r="AG195" s="70">
        <v>60000</v>
      </c>
    </row>
    <row r="196" spans="24:33" ht="13.15" customHeight="1" x14ac:dyDescent="0.2">
      <c r="X196" s="69" t="s">
        <v>196</v>
      </c>
      <c r="Y196" s="70">
        <v>5000</v>
      </c>
      <c r="Z196" s="68" t="s">
        <v>9</v>
      </c>
      <c r="AA196" s="70">
        <v>35000</v>
      </c>
      <c r="AB196" s="70">
        <f t="shared" si="70"/>
        <v>40000</v>
      </c>
      <c r="AC196" s="70">
        <f t="shared" si="71"/>
        <v>45000</v>
      </c>
      <c r="AD196" s="70">
        <f t="shared" si="72"/>
        <v>50000</v>
      </c>
      <c r="AE196" s="70">
        <f t="shared" si="73"/>
        <v>55000</v>
      </c>
      <c r="AF196" s="70">
        <f t="shared" si="74"/>
        <v>60000</v>
      </c>
      <c r="AG196" s="70">
        <v>60000</v>
      </c>
    </row>
    <row r="197" spans="24:33" ht="13.15" customHeight="1" x14ac:dyDescent="0.2">
      <c r="X197" s="69" t="s">
        <v>197</v>
      </c>
      <c r="Y197" s="70">
        <v>5000</v>
      </c>
      <c r="Z197" s="68" t="s">
        <v>9</v>
      </c>
      <c r="AA197" s="70">
        <v>35000</v>
      </c>
      <c r="AB197" s="70">
        <f t="shared" si="70"/>
        <v>40000</v>
      </c>
      <c r="AC197" s="70">
        <f t="shared" si="71"/>
        <v>45000</v>
      </c>
      <c r="AD197" s="70">
        <f t="shared" si="72"/>
        <v>50000</v>
      </c>
      <c r="AE197" s="70">
        <f t="shared" si="73"/>
        <v>55000</v>
      </c>
      <c r="AF197" s="70">
        <f t="shared" si="74"/>
        <v>60000</v>
      </c>
      <c r="AG197" s="70">
        <v>60000</v>
      </c>
    </row>
    <row r="198" spans="24:33" ht="13.15" customHeight="1" x14ac:dyDescent="0.2">
      <c r="X198" s="69" t="s">
        <v>198</v>
      </c>
      <c r="Y198" s="70">
        <v>5000</v>
      </c>
      <c r="Z198" s="68" t="s">
        <v>9</v>
      </c>
      <c r="AA198" s="70">
        <v>35000</v>
      </c>
      <c r="AB198" s="70">
        <f t="shared" si="70"/>
        <v>40000</v>
      </c>
      <c r="AC198" s="70">
        <f t="shared" si="71"/>
        <v>45000</v>
      </c>
      <c r="AD198" s="70">
        <f t="shared" si="72"/>
        <v>50000</v>
      </c>
      <c r="AE198" s="70">
        <f t="shared" si="73"/>
        <v>55000</v>
      </c>
      <c r="AF198" s="70">
        <f t="shared" si="74"/>
        <v>60000</v>
      </c>
      <c r="AG198" s="70">
        <v>60000</v>
      </c>
    </row>
    <row r="199" spans="24:33" ht="13.15" customHeight="1" x14ac:dyDescent="0.2">
      <c r="X199" s="69" t="s">
        <v>199</v>
      </c>
      <c r="Y199" s="70">
        <v>5000</v>
      </c>
      <c r="Z199" s="68" t="s">
        <v>9</v>
      </c>
      <c r="AA199" s="70">
        <v>35000</v>
      </c>
      <c r="AB199" s="70">
        <f t="shared" si="70"/>
        <v>40000</v>
      </c>
      <c r="AC199" s="70">
        <f t="shared" si="71"/>
        <v>45000</v>
      </c>
      <c r="AD199" s="70">
        <f t="shared" si="72"/>
        <v>50000</v>
      </c>
      <c r="AE199" s="70">
        <f t="shared" si="73"/>
        <v>55000</v>
      </c>
      <c r="AF199" s="70">
        <f t="shared" si="74"/>
        <v>60000</v>
      </c>
      <c r="AG199" s="70">
        <v>60000</v>
      </c>
    </row>
    <row r="200" spans="24:33" ht="13.15" customHeight="1" x14ac:dyDescent="0.2">
      <c r="X200" s="69" t="s">
        <v>200</v>
      </c>
      <c r="Y200" s="70">
        <v>5000</v>
      </c>
      <c r="Z200" s="68" t="s">
        <v>9</v>
      </c>
      <c r="AA200" s="70">
        <v>35000</v>
      </c>
      <c r="AB200" s="70">
        <f t="shared" si="70"/>
        <v>40000</v>
      </c>
      <c r="AC200" s="70">
        <f t="shared" si="71"/>
        <v>45000</v>
      </c>
      <c r="AD200" s="70">
        <f t="shared" si="72"/>
        <v>50000</v>
      </c>
      <c r="AE200" s="70">
        <f t="shared" si="73"/>
        <v>55000</v>
      </c>
      <c r="AF200" s="70">
        <f t="shared" si="74"/>
        <v>60000</v>
      </c>
      <c r="AG200" s="70">
        <v>60000</v>
      </c>
    </row>
    <row r="201" spans="24:33" ht="13.15" customHeight="1" x14ac:dyDescent="0.2">
      <c r="X201" s="69" t="s">
        <v>201</v>
      </c>
      <c r="Y201" s="70">
        <v>5000</v>
      </c>
      <c r="Z201" s="68" t="s">
        <v>9</v>
      </c>
      <c r="AA201" s="70">
        <v>35000</v>
      </c>
      <c r="AB201" s="70">
        <f t="shared" si="70"/>
        <v>40000</v>
      </c>
      <c r="AC201" s="70">
        <f t="shared" si="71"/>
        <v>45000</v>
      </c>
      <c r="AD201" s="70">
        <f t="shared" si="72"/>
        <v>50000</v>
      </c>
      <c r="AE201" s="70">
        <f t="shared" si="73"/>
        <v>55000</v>
      </c>
      <c r="AF201" s="70">
        <f t="shared" si="74"/>
        <v>60000</v>
      </c>
      <c r="AG201" s="70">
        <v>60000</v>
      </c>
    </row>
    <row r="202" spans="24:33" ht="13.15" customHeight="1" x14ac:dyDescent="0.2">
      <c r="X202" s="69" t="s">
        <v>202</v>
      </c>
      <c r="Y202" s="70">
        <v>5000</v>
      </c>
      <c r="Z202" s="68" t="s">
        <v>67</v>
      </c>
      <c r="AA202" s="70">
        <v>20000</v>
      </c>
      <c r="AB202" s="70">
        <f t="shared" si="70"/>
        <v>25000</v>
      </c>
      <c r="AC202" s="70">
        <f t="shared" si="71"/>
        <v>30000</v>
      </c>
      <c r="AD202" s="70">
        <f t="shared" si="72"/>
        <v>35000</v>
      </c>
      <c r="AE202" s="70">
        <f t="shared" si="73"/>
        <v>40000</v>
      </c>
      <c r="AF202" s="70">
        <f t="shared" si="74"/>
        <v>45000</v>
      </c>
      <c r="AG202" s="70">
        <v>45000</v>
      </c>
    </row>
    <row r="203" spans="24:33" ht="13.15" customHeight="1" x14ac:dyDescent="0.2">
      <c r="X203" s="69" t="s">
        <v>203</v>
      </c>
      <c r="Y203" s="70">
        <v>5000</v>
      </c>
      <c r="Z203" s="68" t="s">
        <v>9</v>
      </c>
      <c r="AA203" s="70">
        <v>35000</v>
      </c>
      <c r="AB203" s="70">
        <f t="shared" si="70"/>
        <v>40000</v>
      </c>
      <c r="AC203" s="70">
        <f t="shared" si="71"/>
        <v>45000</v>
      </c>
      <c r="AD203" s="70">
        <f t="shared" si="72"/>
        <v>50000</v>
      </c>
      <c r="AE203" s="70">
        <f t="shared" si="73"/>
        <v>55000</v>
      </c>
      <c r="AF203" s="70">
        <f t="shared" si="74"/>
        <v>60000</v>
      </c>
      <c r="AG203" s="70">
        <v>60000</v>
      </c>
    </row>
    <row r="204" spans="24:33" ht="13.15" customHeight="1" x14ac:dyDescent="0.2">
      <c r="X204" s="69" t="s">
        <v>204</v>
      </c>
      <c r="Y204" s="70">
        <v>3000</v>
      </c>
      <c r="Z204" s="68" t="s">
        <v>43</v>
      </c>
      <c r="AA204" s="70">
        <v>18000</v>
      </c>
      <c r="AB204" s="70">
        <f t="shared" si="70"/>
        <v>21000</v>
      </c>
      <c r="AC204" s="70">
        <f t="shared" si="71"/>
        <v>24000</v>
      </c>
      <c r="AD204" s="70">
        <f t="shared" si="72"/>
        <v>27000</v>
      </c>
      <c r="AE204" s="70">
        <f t="shared" si="73"/>
        <v>30000</v>
      </c>
      <c r="AF204" s="70" t="str">
        <f t="shared" si="74"/>
        <v/>
      </c>
      <c r="AG204" s="70">
        <v>30000</v>
      </c>
    </row>
    <row r="205" spans="24:33" ht="13.15" customHeight="1" x14ac:dyDescent="0.2">
      <c r="X205" s="69" t="s">
        <v>205</v>
      </c>
      <c r="Y205" s="70">
        <v>5000</v>
      </c>
      <c r="Z205" s="68" t="s">
        <v>124</v>
      </c>
      <c r="AA205" s="70">
        <v>35000</v>
      </c>
      <c r="AB205" s="70">
        <f t="shared" si="70"/>
        <v>40000</v>
      </c>
      <c r="AC205" s="70">
        <f t="shared" si="71"/>
        <v>45000</v>
      </c>
      <c r="AD205" s="70">
        <f t="shared" si="72"/>
        <v>50000</v>
      </c>
      <c r="AE205" s="70">
        <f t="shared" si="73"/>
        <v>55000</v>
      </c>
      <c r="AF205" s="70">
        <f t="shared" si="74"/>
        <v>60000</v>
      </c>
      <c r="AG205" s="70">
        <v>60000</v>
      </c>
    </row>
    <row r="206" spans="24:33" ht="13.15" customHeight="1" x14ac:dyDescent="0.2">
      <c r="X206" s="69" t="s">
        <v>206</v>
      </c>
      <c r="Y206" s="70">
        <v>5000</v>
      </c>
      <c r="Z206" s="68" t="s">
        <v>6</v>
      </c>
      <c r="AA206" s="70">
        <v>20000</v>
      </c>
      <c r="AB206" s="70">
        <f t="shared" si="70"/>
        <v>25000</v>
      </c>
      <c r="AC206" s="70">
        <f t="shared" si="71"/>
        <v>30000</v>
      </c>
      <c r="AD206" s="70">
        <f t="shared" si="72"/>
        <v>35000</v>
      </c>
      <c r="AE206" s="70">
        <f t="shared" si="73"/>
        <v>40000</v>
      </c>
      <c r="AF206" s="70">
        <f t="shared" si="74"/>
        <v>45000</v>
      </c>
      <c r="AG206" s="70">
        <v>45000</v>
      </c>
    </row>
    <row r="207" spans="24:33" ht="13.15" customHeight="1" x14ac:dyDescent="0.2">
      <c r="X207" s="69" t="s">
        <v>207</v>
      </c>
      <c r="Y207" s="70" t="s">
        <v>16</v>
      </c>
      <c r="Z207" s="68" t="s">
        <v>16</v>
      </c>
      <c r="AA207" s="68"/>
      <c r="AB207" s="68"/>
      <c r="AC207" s="68"/>
      <c r="AD207" s="68"/>
      <c r="AE207" s="68"/>
      <c r="AF207" s="68"/>
      <c r="AG207" s="68"/>
    </row>
    <row r="208" spans="24:33" ht="13.15" customHeight="1" x14ac:dyDescent="0.2">
      <c r="X208" s="69" t="s">
        <v>278</v>
      </c>
      <c r="Y208" s="70">
        <v>5000</v>
      </c>
      <c r="Z208" s="68" t="s">
        <v>124</v>
      </c>
      <c r="AA208" s="70">
        <v>35000</v>
      </c>
      <c r="AB208" s="70">
        <f t="shared" ref="AB208:AB209" si="75">$AA208+($Y208*1)</f>
        <v>40000</v>
      </c>
      <c r="AC208" s="70">
        <f t="shared" ref="AC208:AC209" si="76">$AA208+($Y208*2)</f>
        <v>45000</v>
      </c>
      <c r="AD208" s="70">
        <f t="shared" ref="AD208:AD209" si="77">$AA208+($Y208*3)</f>
        <v>50000</v>
      </c>
      <c r="AE208" s="70">
        <f t="shared" ref="AE208:AE209" si="78">$AA208+($Y208*4)</f>
        <v>55000</v>
      </c>
      <c r="AF208" s="70">
        <f>IF(AE208&lt;AG208,AG208,"")</f>
        <v>60000</v>
      </c>
      <c r="AG208" s="70">
        <v>60000</v>
      </c>
    </row>
    <row r="209" spans="24:33" s="73" customFormat="1" ht="13.15" customHeight="1" x14ac:dyDescent="0.2">
      <c r="X209" s="69" t="s">
        <v>318</v>
      </c>
      <c r="Y209" s="70">
        <v>3000</v>
      </c>
      <c r="Z209" s="68" t="s">
        <v>307</v>
      </c>
      <c r="AA209" s="70">
        <v>8000</v>
      </c>
      <c r="AB209" s="70">
        <f t="shared" si="75"/>
        <v>11000</v>
      </c>
      <c r="AC209" s="70">
        <f t="shared" si="76"/>
        <v>14000</v>
      </c>
      <c r="AD209" s="70">
        <f t="shared" si="77"/>
        <v>17000</v>
      </c>
      <c r="AE209" s="70">
        <f t="shared" si="78"/>
        <v>20000</v>
      </c>
      <c r="AF209" s="70" t="str">
        <f>IF(AE209&lt;AG209,AG209,"")</f>
        <v/>
      </c>
      <c r="AG209" s="70">
        <v>20000</v>
      </c>
    </row>
    <row r="210" spans="24:33" ht="13.15" customHeight="1" x14ac:dyDescent="0.2">
      <c r="X210" s="69" t="s">
        <v>277</v>
      </c>
      <c r="Y210" s="70">
        <v>3000</v>
      </c>
      <c r="Z210" s="68" t="s">
        <v>307</v>
      </c>
      <c r="AA210" s="70">
        <v>8000</v>
      </c>
      <c r="AB210" s="70">
        <f t="shared" ref="AB210:AB220" si="79">$AA210+($Y210*1)</f>
        <v>11000</v>
      </c>
      <c r="AC210" s="70">
        <f t="shared" ref="AC210:AC220" si="80">$AA210+($Y210*2)</f>
        <v>14000</v>
      </c>
      <c r="AD210" s="70">
        <f t="shared" ref="AD210:AD220" si="81">$AA210+($Y210*3)</f>
        <v>17000</v>
      </c>
      <c r="AE210" s="70">
        <f t="shared" ref="AE210:AE220" si="82">$AA210+($Y210*4)</f>
        <v>20000</v>
      </c>
      <c r="AF210" s="70" t="str">
        <f>IF(AE210&lt;AG210,AG210,"")</f>
        <v/>
      </c>
      <c r="AG210" s="70">
        <v>20000</v>
      </c>
    </row>
    <row r="211" spans="24:33" ht="13.15" customHeight="1" x14ac:dyDescent="0.2">
      <c r="X211" s="69" t="s">
        <v>208</v>
      </c>
      <c r="Y211" s="70">
        <v>2000</v>
      </c>
      <c r="Z211" s="70" t="s">
        <v>209</v>
      </c>
      <c r="AA211" s="70" t="s">
        <v>210</v>
      </c>
      <c r="AB211" s="70">
        <f t="shared" si="79"/>
        <v>12000</v>
      </c>
      <c r="AC211" s="70">
        <f t="shared" si="80"/>
        <v>14000</v>
      </c>
      <c r="AD211" s="70">
        <f t="shared" si="81"/>
        <v>16000</v>
      </c>
      <c r="AE211" s="70">
        <f t="shared" si="82"/>
        <v>18000</v>
      </c>
      <c r="AF211" s="70" t="str">
        <f t="shared" ref="AF211:AF220" si="83">IF(AE211&lt;AG211,AG211,"")</f>
        <v>18,000</v>
      </c>
      <c r="AG211" s="70" t="s">
        <v>211</v>
      </c>
    </row>
    <row r="212" spans="24:33" ht="13.15" customHeight="1" x14ac:dyDescent="0.2">
      <c r="X212" s="69" t="s">
        <v>212</v>
      </c>
      <c r="Y212" s="70">
        <v>5000</v>
      </c>
      <c r="Z212" s="70" t="s">
        <v>213</v>
      </c>
      <c r="AA212" s="70">
        <v>10000</v>
      </c>
      <c r="AB212" s="70">
        <f t="shared" si="79"/>
        <v>15000</v>
      </c>
      <c r="AC212" s="70">
        <f t="shared" si="80"/>
        <v>20000</v>
      </c>
      <c r="AD212" s="70">
        <f t="shared" si="81"/>
        <v>25000</v>
      </c>
      <c r="AE212" s="70">
        <f t="shared" si="82"/>
        <v>30000</v>
      </c>
      <c r="AF212" s="70" t="str">
        <f t="shared" si="83"/>
        <v/>
      </c>
      <c r="AG212" s="70">
        <v>30000</v>
      </c>
    </row>
    <row r="213" spans="24:33" ht="13.15" customHeight="1" x14ac:dyDescent="0.2">
      <c r="X213" s="69" t="s">
        <v>262</v>
      </c>
      <c r="Y213" s="70">
        <v>5000</v>
      </c>
      <c r="Z213" s="70" t="s">
        <v>263</v>
      </c>
      <c r="AA213" s="70">
        <v>10000</v>
      </c>
      <c r="AB213" s="70">
        <f t="shared" si="79"/>
        <v>15000</v>
      </c>
      <c r="AC213" s="70">
        <f t="shared" si="80"/>
        <v>20000</v>
      </c>
      <c r="AD213" s="70">
        <f t="shared" si="81"/>
        <v>25000</v>
      </c>
      <c r="AE213" s="70">
        <f t="shared" si="82"/>
        <v>30000</v>
      </c>
      <c r="AF213" s="70">
        <f>IF(AE213&lt;AG213,AG213,"")</f>
        <v>35000</v>
      </c>
      <c r="AG213" s="70">
        <v>35000</v>
      </c>
    </row>
    <row r="214" spans="24:33" ht="13.15" customHeight="1" x14ac:dyDescent="0.2">
      <c r="X214" s="69" t="s">
        <v>265</v>
      </c>
      <c r="Y214" s="70">
        <v>2000</v>
      </c>
      <c r="Z214" s="70" t="s">
        <v>214</v>
      </c>
      <c r="AA214" s="70">
        <v>12000</v>
      </c>
      <c r="AB214" s="70">
        <f t="shared" si="79"/>
        <v>14000</v>
      </c>
      <c r="AC214" s="70">
        <f t="shared" si="80"/>
        <v>16000</v>
      </c>
      <c r="AD214" s="70">
        <f t="shared" si="81"/>
        <v>18000</v>
      </c>
      <c r="AE214" s="70">
        <f t="shared" si="82"/>
        <v>20000</v>
      </c>
      <c r="AF214" s="70" t="str">
        <f t="shared" si="83"/>
        <v/>
      </c>
      <c r="AG214" s="70">
        <v>20000</v>
      </c>
    </row>
    <row r="215" spans="24:33" ht="13.15" customHeight="1" x14ac:dyDescent="0.2">
      <c r="X215" s="69" t="s">
        <v>266</v>
      </c>
      <c r="Y215" s="70">
        <v>3000</v>
      </c>
      <c r="Z215" s="70" t="s">
        <v>215</v>
      </c>
      <c r="AA215" s="70">
        <v>15000</v>
      </c>
      <c r="AB215" s="70">
        <f t="shared" si="79"/>
        <v>18000</v>
      </c>
      <c r="AC215" s="70">
        <f t="shared" si="80"/>
        <v>21000</v>
      </c>
      <c r="AD215" s="70">
        <f t="shared" si="81"/>
        <v>24000</v>
      </c>
      <c r="AE215" s="70">
        <f t="shared" si="82"/>
        <v>27000</v>
      </c>
      <c r="AF215" s="70">
        <f t="shared" si="83"/>
        <v>30000</v>
      </c>
      <c r="AG215" s="70">
        <v>30000</v>
      </c>
    </row>
    <row r="216" spans="24:33" ht="13.15" customHeight="1" x14ac:dyDescent="0.2">
      <c r="X216" s="69" t="s">
        <v>267</v>
      </c>
      <c r="Y216" s="70">
        <v>5000</v>
      </c>
      <c r="Z216" s="70" t="s">
        <v>216</v>
      </c>
      <c r="AA216" s="70">
        <v>15000</v>
      </c>
      <c r="AB216" s="70">
        <f t="shared" si="79"/>
        <v>20000</v>
      </c>
      <c r="AC216" s="70">
        <f t="shared" si="80"/>
        <v>25000</v>
      </c>
      <c r="AD216" s="70">
        <f t="shared" si="81"/>
        <v>30000</v>
      </c>
      <c r="AE216" s="70">
        <f t="shared" si="82"/>
        <v>35000</v>
      </c>
      <c r="AF216" s="70">
        <f t="shared" si="83"/>
        <v>40000</v>
      </c>
      <c r="AG216" s="70">
        <v>40000</v>
      </c>
    </row>
    <row r="217" spans="24:33" ht="13.15" customHeight="1" x14ac:dyDescent="0.2">
      <c r="X217" s="69" t="s">
        <v>268</v>
      </c>
      <c r="Y217" s="70">
        <v>3000</v>
      </c>
      <c r="Z217" s="70" t="s">
        <v>217</v>
      </c>
      <c r="AA217" s="70">
        <v>18000</v>
      </c>
      <c r="AB217" s="70">
        <f t="shared" si="79"/>
        <v>21000</v>
      </c>
      <c r="AC217" s="70">
        <f t="shared" si="80"/>
        <v>24000</v>
      </c>
      <c r="AD217" s="70">
        <f t="shared" si="81"/>
        <v>27000</v>
      </c>
      <c r="AE217" s="70">
        <f t="shared" si="82"/>
        <v>30000</v>
      </c>
      <c r="AF217" s="70" t="str">
        <f t="shared" si="83"/>
        <v/>
      </c>
      <c r="AG217" s="70">
        <v>30000</v>
      </c>
    </row>
    <row r="218" spans="24:33" ht="13.15" customHeight="1" x14ac:dyDescent="0.2">
      <c r="X218" s="69" t="s">
        <v>269</v>
      </c>
      <c r="Y218" s="70">
        <v>5000</v>
      </c>
      <c r="Z218" s="70" t="s">
        <v>218</v>
      </c>
      <c r="AA218" s="70">
        <v>20000</v>
      </c>
      <c r="AB218" s="70">
        <f t="shared" si="79"/>
        <v>25000</v>
      </c>
      <c r="AC218" s="70">
        <f t="shared" si="80"/>
        <v>30000</v>
      </c>
      <c r="AD218" s="70">
        <f t="shared" si="81"/>
        <v>35000</v>
      </c>
      <c r="AE218" s="70">
        <f t="shared" si="82"/>
        <v>40000</v>
      </c>
      <c r="AF218" s="70">
        <f t="shared" si="83"/>
        <v>45000</v>
      </c>
      <c r="AG218" s="70">
        <v>45000</v>
      </c>
    </row>
    <row r="219" spans="24:33" ht="13.15" customHeight="1" x14ac:dyDescent="0.2">
      <c r="X219" s="69" t="s">
        <v>270</v>
      </c>
      <c r="Y219" s="70">
        <v>5000</v>
      </c>
      <c r="Z219" s="70" t="s">
        <v>219</v>
      </c>
      <c r="AA219" s="70">
        <v>25000</v>
      </c>
      <c r="AB219" s="70">
        <f t="shared" si="79"/>
        <v>30000</v>
      </c>
      <c r="AC219" s="70">
        <f t="shared" si="80"/>
        <v>35000</v>
      </c>
      <c r="AD219" s="70">
        <f t="shared" si="81"/>
        <v>40000</v>
      </c>
      <c r="AE219" s="70">
        <f t="shared" si="82"/>
        <v>45000</v>
      </c>
      <c r="AF219" s="70">
        <f t="shared" si="83"/>
        <v>50000</v>
      </c>
      <c r="AG219" s="70">
        <v>50000</v>
      </c>
    </row>
    <row r="220" spans="24:33" ht="13.15" customHeight="1" x14ac:dyDescent="0.2">
      <c r="X220" s="69" t="s">
        <v>271</v>
      </c>
      <c r="Y220" s="70">
        <v>5000</v>
      </c>
      <c r="Z220" s="70" t="s">
        <v>220</v>
      </c>
      <c r="AA220" s="70">
        <v>35000</v>
      </c>
      <c r="AB220" s="70">
        <f t="shared" si="79"/>
        <v>40000</v>
      </c>
      <c r="AC220" s="70">
        <f t="shared" si="80"/>
        <v>45000</v>
      </c>
      <c r="AD220" s="70">
        <f t="shared" si="81"/>
        <v>50000</v>
      </c>
      <c r="AE220" s="70">
        <f t="shared" si="82"/>
        <v>55000</v>
      </c>
      <c r="AF220" s="70">
        <f t="shared" si="83"/>
        <v>60000</v>
      </c>
      <c r="AG220" s="70">
        <v>60000</v>
      </c>
    </row>
  </sheetData>
  <sheetProtection selectLockedCells="1"/>
  <mergeCells count="39">
    <mergeCell ref="B40:K40"/>
    <mergeCell ref="B41:K41"/>
    <mergeCell ref="K19:K20"/>
    <mergeCell ref="G24:H24"/>
    <mergeCell ref="G25:H25"/>
    <mergeCell ref="G26:H26"/>
    <mergeCell ref="G27:H27"/>
    <mergeCell ref="G22:H22"/>
    <mergeCell ref="G23:H23"/>
    <mergeCell ref="G29:H29"/>
    <mergeCell ref="G28:H28"/>
    <mergeCell ref="G31:H31"/>
    <mergeCell ref="G30:H30"/>
    <mergeCell ref="B39:K39"/>
    <mergeCell ref="C9:E9"/>
    <mergeCell ref="F9:J9"/>
    <mergeCell ref="B19:B20"/>
    <mergeCell ref="C19:C20"/>
    <mergeCell ref="D19:D20"/>
    <mergeCell ref="E19:E20"/>
    <mergeCell ref="F19:F20"/>
    <mergeCell ref="C12:D12"/>
    <mergeCell ref="E12:F12"/>
    <mergeCell ref="H12:I12"/>
    <mergeCell ref="I14:J14"/>
    <mergeCell ref="C16:D16"/>
    <mergeCell ref="I19:I20"/>
    <mergeCell ref="G19:H20"/>
    <mergeCell ref="J19:J20"/>
    <mergeCell ref="D14:E14"/>
    <mergeCell ref="C5:D5"/>
    <mergeCell ref="E5:F5"/>
    <mergeCell ref="I5:J5"/>
    <mergeCell ref="C7:E7"/>
    <mergeCell ref="C1:D1"/>
    <mergeCell ref="E1:J1"/>
    <mergeCell ref="C3:E3"/>
    <mergeCell ref="F3:J3"/>
    <mergeCell ref="F7:J7"/>
  </mergeCells>
  <phoneticPr fontId="5" type="noConversion"/>
  <dataValidations count="3">
    <dataValidation type="list" allowBlank="1" showInputMessage="1" showErrorMessage="1" sqref="E12:F12">
      <formula1>$W$7:$W$17</formula1>
    </dataValidation>
    <dataValidation type="list" allowBlank="1" showInputMessage="1" showErrorMessage="1" sqref="E16">
      <formula1>$U$7:$U$8</formula1>
    </dataValidation>
    <dataValidation type="list" allowBlank="1" showInputMessage="1" showErrorMessage="1" sqref="E1:J1">
      <formula1>$X$1:$X$220</formula1>
    </dataValidation>
  </dataValidations>
  <pageMargins left="0.7" right="0.7" top="0.75" bottom="0.75" header="0.3" footer="0.3"/>
  <pageSetup orientation="portrait" r:id="rId1"/>
  <headerFooter alignWithMargins="0">
    <oddHeader>&amp;C&amp;"Arial,Bold Italic"&amp;12Conformal Transducer Calibration Data</oddHeader>
    <oddFooter>&amp;L&amp;8TC009 Rev.&amp;KFF0000 AL  01/23/2020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C1" workbookViewId="0">
      <selection activeCell="J17" sqref="J17"/>
    </sheetView>
  </sheetViews>
  <sheetFormatPr defaultRowHeight="13.15" customHeight="1" x14ac:dyDescent="0.2"/>
  <cols>
    <col min="1" max="1" width="8.5703125" hidden="1" customWidth="1"/>
    <col min="2" max="2" width="9.5703125" hidden="1" customWidth="1"/>
    <col min="3" max="3" width="11.7109375" bestFit="1" customWidth="1"/>
    <col min="4" max="4" width="43.5703125" hidden="1" customWidth="1"/>
    <col min="5" max="5" width="13.140625" hidden="1" customWidth="1"/>
    <col min="6" max="6" width="14.140625" hidden="1" customWidth="1"/>
    <col min="7" max="7" width="8.85546875" hidden="1" customWidth="1"/>
    <col min="8" max="8" width="8.5703125" bestFit="1" customWidth="1"/>
    <col min="10" max="10" width="49.7109375" bestFit="1" customWidth="1"/>
    <col min="11" max="11" width="22.5703125" bestFit="1" customWidth="1"/>
    <col min="13" max="14" width="8.5703125" bestFit="1" customWidth="1"/>
    <col min="15" max="17" width="9.5703125" bestFit="1" customWidth="1"/>
  </cols>
  <sheetData>
    <row r="1" spans="1:25" ht="13.15" customHeight="1" x14ac:dyDescent="0.2">
      <c r="A1" s="3"/>
      <c r="B1" s="3"/>
      <c r="C1" s="3" t="s">
        <v>221</v>
      </c>
      <c r="D1" s="3"/>
      <c r="E1" s="3"/>
      <c r="F1" s="3" t="s">
        <v>222</v>
      </c>
      <c r="G1" s="3" t="s">
        <v>223</v>
      </c>
      <c r="H1" s="3" t="s">
        <v>224</v>
      </c>
      <c r="I1" s="3"/>
      <c r="J1" s="4"/>
      <c r="K1" s="3"/>
      <c r="L1" s="5" t="s">
        <v>225</v>
      </c>
      <c r="M1" s="5" t="s">
        <v>226</v>
      </c>
      <c r="N1" s="5" t="s">
        <v>227</v>
      </c>
      <c r="O1" s="5" t="s">
        <v>228</v>
      </c>
      <c r="P1" s="5" t="s">
        <v>229</v>
      </c>
      <c r="Q1" s="5" t="s">
        <v>230</v>
      </c>
      <c r="R1" s="5" t="s">
        <v>231</v>
      </c>
      <c r="S1" s="5" t="s">
        <v>232</v>
      </c>
      <c r="T1" s="5" t="s">
        <v>233</v>
      </c>
      <c r="U1" s="5" t="s">
        <v>234</v>
      </c>
      <c r="V1" s="5" t="s">
        <v>235</v>
      </c>
      <c r="W1" s="5" t="s">
        <v>236</v>
      </c>
      <c r="X1" s="5" t="s">
        <v>237</v>
      </c>
      <c r="Y1" s="5" t="s">
        <v>238</v>
      </c>
    </row>
    <row r="2" spans="1:25" ht="13.15" customHeight="1" x14ac:dyDescent="0.2">
      <c r="A2" s="3"/>
      <c r="B2" s="3"/>
      <c r="C2" s="3" t="s">
        <v>239</v>
      </c>
      <c r="D2" s="3"/>
      <c r="E2" s="3"/>
      <c r="F2" s="3">
        <v>0</v>
      </c>
      <c r="G2" s="3">
        <v>7500</v>
      </c>
      <c r="H2" s="3">
        <f>COUNT('TC009 Form'!C31:I31)</f>
        <v>0</v>
      </c>
      <c r="I2" s="3"/>
      <c r="J2" s="4"/>
      <c r="K2" s="3"/>
      <c r="L2" s="6" t="b">
        <f>'TC009 Form'!C31</f>
        <v>0</v>
      </c>
      <c r="M2" s="6" t="b">
        <f>'TC009 Form'!D31</f>
        <v>0</v>
      </c>
      <c r="N2" s="6" t="b">
        <f>'TC009 Form'!E31</f>
        <v>0</v>
      </c>
      <c r="O2" s="6" t="b">
        <f>'TC009 Form'!F31</f>
        <v>0</v>
      </c>
      <c r="P2" s="6" t="b">
        <f>'TC009 Form'!G31</f>
        <v>0</v>
      </c>
      <c r="Q2" s="6" t="b">
        <f>'TC009 Form'!I31</f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</row>
    <row r="3" spans="1:25" ht="13.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240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">
        <f>'TC009 Form'!C19</f>
        <v>35000</v>
      </c>
      <c r="M4" s="6">
        <f>'TC009 Form'!D19</f>
        <v>40000</v>
      </c>
      <c r="N4" s="6">
        <f>'TC009 Form'!E19</f>
        <v>45000</v>
      </c>
      <c r="O4" s="6">
        <f>'TC009 Form'!F19</f>
        <v>50000</v>
      </c>
      <c r="P4" s="6">
        <f>'TC009 Form'!G19</f>
        <v>55000</v>
      </c>
      <c r="Q4" s="6">
        <f>'TC009 Form'!I19</f>
        <v>60000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</row>
    <row r="5" spans="1:25" ht="13.15" customHeight="1" x14ac:dyDescent="0.2">
      <c r="J5" s="7" t="s">
        <v>241</v>
      </c>
    </row>
    <row r="6" spans="1:25" ht="13.15" customHeight="1" x14ac:dyDescent="0.2">
      <c r="D6" t="str">
        <f>IF(E2="g","English",IF(E2="gram","English",IF(E2="lbf","English",IF(E2="psi","English",IF(E2="bar","English","Metric")))))</f>
        <v>Metric</v>
      </c>
      <c r="E6" s="8" t="str">
        <f>IF($I$2 = "Charge","pC","mV")</f>
        <v>mV</v>
      </c>
      <c r="J6" s="9" t="s">
        <v>242</v>
      </c>
      <c r="K6">
        <v>0</v>
      </c>
      <c r="L6">
        <v>1</v>
      </c>
      <c r="M6">
        <v>2</v>
      </c>
      <c r="N6">
        <v>3</v>
      </c>
      <c r="O6">
        <v>4</v>
      </c>
      <c r="P6">
        <v>5</v>
      </c>
      <c r="Q6">
        <v>6</v>
      </c>
      <c r="R6">
        <v>7</v>
      </c>
      <c r="S6">
        <v>8</v>
      </c>
      <c r="T6">
        <v>9</v>
      </c>
      <c r="U6">
        <v>10</v>
      </c>
      <c r="V6">
        <v>11</v>
      </c>
      <c r="W6">
        <v>12</v>
      </c>
      <c r="X6">
        <v>13</v>
      </c>
      <c r="Y6">
        <v>14</v>
      </c>
    </row>
    <row r="7" spans="1:25" ht="13.15" customHeight="1" x14ac:dyDescent="0.2">
      <c r="E7" s="8" t="str">
        <f>CONCATENATE($E$6,"/",$E$2)</f>
        <v>mV/</v>
      </c>
      <c r="F7" s="8" t="str">
        <f>CONCATENATE($E$6,"/",$AJ$19)</f>
        <v>mV/</v>
      </c>
      <c r="J7" s="9" t="s">
        <v>243</v>
      </c>
      <c r="K7" t="e">
        <f ca="1">IF($C$2="Y",0,K10)</f>
        <v>#REF!</v>
      </c>
      <c r="L7" s="4" t="str">
        <f t="shared" ref="L7:Q7" si="0">IF(L6&lt;=$H$2, L4,"")</f>
        <v/>
      </c>
      <c r="M7" s="4" t="str">
        <f t="shared" si="0"/>
        <v/>
      </c>
      <c r="N7" s="4" t="str">
        <f t="shared" si="0"/>
        <v/>
      </c>
      <c r="O7" s="4" t="str">
        <f t="shared" si="0"/>
        <v/>
      </c>
      <c r="P7" s="4" t="str">
        <f t="shared" si="0"/>
        <v/>
      </c>
      <c r="Q7" s="4" t="str">
        <f t="shared" si="0"/>
        <v/>
      </c>
      <c r="R7" s="4"/>
      <c r="S7" s="4"/>
      <c r="T7" s="4"/>
      <c r="U7" s="4"/>
      <c r="V7" s="4"/>
      <c r="W7" s="4"/>
      <c r="X7" s="4"/>
      <c r="Y7" s="4"/>
    </row>
    <row r="8" spans="1:25" ht="13.15" customHeight="1" x14ac:dyDescent="0.2">
      <c r="J8" s="9" t="s">
        <v>244</v>
      </c>
      <c r="L8" s="4" t="str">
        <f t="shared" ref="L8:Q8" si="1">IF(L6&lt;=$H$2, L2,"")</f>
        <v/>
      </c>
      <c r="M8" s="4" t="str">
        <f t="shared" si="1"/>
        <v/>
      </c>
      <c r="N8" s="4" t="str">
        <f t="shared" si="1"/>
        <v/>
      </c>
      <c r="O8" s="4" t="str">
        <f t="shared" si="1"/>
        <v/>
      </c>
      <c r="P8" s="4" t="str">
        <f t="shared" si="1"/>
        <v/>
      </c>
      <c r="Q8" s="4" t="str">
        <f t="shared" si="1"/>
        <v/>
      </c>
      <c r="R8" s="4"/>
      <c r="S8" s="4"/>
      <c r="T8" s="4"/>
      <c r="U8" s="4"/>
      <c r="V8" s="4"/>
      <c r="W8" s="4"/>
      <c r="X8" s="4"/>
      <c r="Y8" s="4"/>
    </row>
    <row r="9" spans="1:25" ht="13.15" customHeight="1" x14ac:dyDescent="0.2">
      <c r="E9">
        <f>IF(E2="PSI","psi",IF(E2="PASCAL","Pa",IF(E2="KPASCAL","kPa",IF(E2="MPASCAL","mPa",E2))))</f>
        <v>0</v>
      </c>
      <c r="F9">
        <f>AJ19</f>
        <v>0</v>
      </c>
      <c r="J9" s="9" t="s">
        <v>245</v>
      </c>
      <c r="K9" s="10" t="e">
        <f t="shared" ref="K9:Q9" ca="1" si="2">IF(K$6&lt;=$H$2,$L$11*K$7+$K$12,"")</f>
        <v>#REF!</v>
      </c>
      <c r="L9" s="10" t="str">
        <f t="shared" si="2"/>
        <v/>
      </c>
      <c r="M9" s="10" t="str">
        <f t="shared" si="2"/>
        <v/>
      </c>
      <c r="N9" s="10" t="str">
        <f t="shared" si="2"/>
        <v/>
      </c>
      <c r="O9" s="10" t="str">
        <f t="shared" si="2"/>
        <v/>
      </c>
      <c r="P9" s="10" t="str">
        <f t="shared" si="2"/>
        <v/>
      </c>
      <c r="Q9" s="10" t="str">
        <f t="shared" si="2"/>
        <v/>
      </c>
      <c r="R9" s="10"/>
      <c r="S9" s="10"/>
      <c r="T9" s="10"/>
      <c r="U9" s="10"/>
      <c r="V9" s="10"/>
      <c r="W9" s="10"/>
      <c r="X9" s="10"/>
      <c r="Y9" s="10"/>
    </row>
    <row r="10" spans="1:25" ht="13.15" customHeight="1" x14ac:dyDescent="0.2">
      <c r="E10" s="8" t="str">
        <f>CONCATENATE($E$6,"/",$E$9)</f>
        <v>mV/0</v>
      </c>
      <c r="F10" s="8" t="str">
        <f>CONCATENATE($E$6,"/",$F$9)</f>
        <v>mV/0</v>
      </c>
      <c r="J10" s="9" t="s">
        <v>246</v>
      </c>
      <c r="K10" t="e">
        <f ca="1">-K12/K11</f>
        <v>#REF!</v>
      </c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</row>
    <row r="11" spans="1:25" ht="13.15" customHeight="1" x14ac:dyDescent="0.2">
      <c r="E11" t="e">
        <f ca="1">FIXED(K11,K13) &amp; " " &amp; $E$10</f>
        <v>#REF!</v>
      </c>
      <c r="F11" t="str">
        <f>IF(D6="English",FIXED(AJ11,AJ13,TRUE) &amp; " " &amp; $F$10,"")</f>
        <v/>
      </c>
      <c r="J11" s="9" t="s">
        <v>68</v>
      </c>
      <c r="K11" t="e">
        <f ca="1">INDEX(LINEST(OFFSET(L8,0,0,1,$H$2),OFFSET(L7,0,0,1,$H$2),C2&lt;&gt;"Y",FALSE),1)</f>
        <v>#REF!</v>
      </c>
      <c r="L11" s="12" t="e">
        <f ca="1">IF(Z2&gt;DATEVALUE("05/05/1999"),FIXED(K11,K13),K11)</f>
        <v>#REF!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3.15" customHeight="1" x14ac:dyDescent="0.2">
      <c r="J12" s="9" t="s">
        <v>247</v>
      </c>
      <c r="K12" t="e">
        <f ca="1">IF(C2="Y",0,INDEX(LINEST(OFFSET(L8,0,0,1,$H$2),OFFSET(L7,0,0,1,$H$2),C4&lt;&gt;"Y",FALSE),2))</f>
        <v>#REF!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3.15" customHeight="1" x14ac:dyDescent="0.2">
      <c r="J13" s="9" t="s">
        <v>248</v>
      </c>
      <c r="K13" t="e">
        <f ca="1">IF(K11&lt;1,4,IF(K11&lt;10,3,IF(K11&lt;100,2,IF(K11&lt;1000,1,0))))</f>
        <v>#REF!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3.15" customHeight="1" x14ac:dyDescent="0.2">
      <c r="J14" s="9" t="s">
        <v>249</v>
      </c>
      <c r="K14" s="2" t="e">
        <f t="shared" ref="K14:P14" ca="1" si="3">ABS(K$8-K9)</f>
        <v>#REF!</v>
      </c>
      <c r="L14" s="2" t="e">
        <f t="shared" si="3"/>
        <v>#VALUE!</v>
      </c>
      <c r="M14" s="2" t="e">
        <f t="shared" si="3"/>
        <v>#VALUE!</v>
      </c>
      <c r="N14" s="2" t="e">
        <f t="shared" si="3"/>
        <v>#VALUE!</v>
      </c>
      <c r="O14" s="2" t="e">
        <f t="shared" si="3"/>
        <v>#VALUE!</v>
      </c>
      <c r="P14" s="2" t="e">
        <f t="shared" si="3"/>
        <v>#VALUE!</v>
      </c>
      <c r="Q14" s="2" t="e">
        <f>IF(H2=5,0, ABS(Q$8-Q9))</f>
        <v>#VALUE!</v>
      </c>
      <c r="R14" s="2">
        <f t="shared" ref="R14:Y14" si="4">ABS(R$8-R9)</f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>
        <f t="shared" si="4"/>
        <v>0</v>
      </c>
    </row>
    <row r="15" spans="1:25" ht="13.15" customHeight="1" x14ac:dyDescent="0.2">
      <c r="J15" s="9" t="s">
        <v>250</v>
      </c>
      <c r="K15" s="1" t="e">
        <f>MAX($L14:$Y14)/MAX($L9:$Y9)</f>
        <v>#VALUE!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4" customHeight="1" x14ac:dyDescent="0.25">
      <c r="G16" s="13"/>
      <c r="J16" s="9" t="s">
        <v>251</v>
      </c>
      <c r="K16" t="e">
        <f>FIXED(K15*100,2,TRUE)</f>
        <v>#VALUE!</v>
      </c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7:25" ht="15.4" customHeight="1" x14ac:dyDescent="0.25">
      <c r="G17" s="13"/>
      <c r="J17" s="9" t="s">
        <v>252</v>
      </c>
      <c r="K17" s="1"/>
      <c r="L17">
        <f t="shared" ref="L17:Y17" si="5">IF(L7&lt;1,3,IF(L7&lt;10,2,IF(L7&lt;100,1,0)))</f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5"/>
        <v>0</v>
      </c>
      <c r="R17">
        <f t="shared" si="5"/>
        <v>3</v>
      </c>
      <c r="S17">
        <f t="shared" si="5"/>
        <v>3</v>
      </c>
      <c r="T17">
        <f t="shared" si="5"/>
        <v>3</v>
      </c>
      <c r="U17">
        <f t="shared" si="5"/>
        <v>3</v>
      </c>
      <c r="V17">
        <f t="shared" si="5"/>
        <v>3</v>
      </c>
      <c r="W17">
        <f t="shared" si="5"/>
        <v>3</v>
      </c>
      <c r="X17">
        <f t="shared" si="5"/>
        <v>3</v>
      </c>
      <c r="Y17">
        <f t="shared" si="5"/>
        <v>3</v>
      </c>
    </row>
    <row r="18" spans="7:25" ht="13.15" customHeight="1" x14ac:dyDescent="0.2">
      <c r="J18" s="9" t="s">
        <v>253</v>
      </c>
      <c r="K18" s="1"/>
      <c r="L18" s="16" t="e">
        <f>IF(L7&gt;0,FIXED(L7,L17,TRUE),"")</f>
        <v>#VALUE!</v>
      </c>
      <c r="M18" s="16" t="e">
        <f>IF(M7&gt;0,FIXED(M7,M17,TRUE),"")</f>
        <v>#VALUE!</v>
      </c>
      <c r="N18" s="16" t="e">
        <f>IF(N7&gt;0,FIXED(N7,N17,TRUE),"")</f>
        <v>#VALUE!</v>
      </c>
      <c r="O18" s="16" t="e">
        <f>IF(O7&gt;0,FIXED(O7,O17,TRUE),"")</f>
        <v>#VALUE!</v>
      </c>
      <c r="P18" s="16" t="e">
        <f>IF(P7&gt;0,FIXED(P7,P17,TRUE),"")</f>
        <v>#VALUE!</v>
      </c>
      <c r="Q18" s="16" t="e">
        <f>IF(Q2&gt;0,FIXED(Q7,Q17,TRUE),"")</f>
        <v>#VALUE!</v>
      </c>
      <c r="R18" s="16" t="str">
        <f t="shared" ref="R18:Y18" si="6">IF(R7&gt;0,FIXED(R7,R17,TRUE),"")</f>
        <v/>
      </c>
      <c r="S18" s="16" t="str">
        <f t="shared" si="6"/>
        <v/>
      </c>
      <c r="T18" s="16" t="str">
        <f t="shared" si="6"/>
        <v/>
      </c>
      <c r="U18" s="16" t="str">
        <f t="shared" si="6"/>
        <v/>
      </c>
      <c r="V18" s="16" t="str">
        <f t="shared" si="6"/>
        <v/>
      </c>
      <c r="W18" s="16" t="str">
        <f t="shared" si="6"/>
        <v/>
      </c>
      <c r="X18" s="16" t="str">
        <f t="shared" si="6"/>
        <v/>
      </c>
      <c r="Y18" s="16" t="str">
        <f t="shared" si="6"/>
        <v/>
      </c>
    </row>
  </sheetData>
  <sheetProtection sheet="1" objects="1" scenarios="1" selectLockedCells="1" selectUnlockedCell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6"/>
  <sheetViews>
    <sheetView workbookViewId="0">
      <pane ySplit="4" topLeftCell="A5" activePane="bottomLeft" state="frozen"/>
      <selection pane="bottomLeft" activeCell="M191" sqref="M191"/>
    </sheetView>
  </sheetViews>
  <sheetFormatPr defaultColWidth="9.140625" defaultRowHeight="13.15" customHeight="1" x14ac:dyDescent="0.2"/>
  <cols>
    <col min="1" max="1" width="40.85546875" style="6" bestFit="1" customWidth="1"/>
    <col min="2" max="2" width="18.42578125" style="6" bestFit="1" customWidth="1"/>
    <col min="3" max="3" width="32.42578125" style="6" bestFit="1" customWidth="1"/>
    <col min="4" max="4" width="19.140625" style="6" bestFit="1" customWidth="1"/>
    <col min="5" max="8" width="19.140625" style="6" hidden="1" customWidth="1"/>
    <col min="9" max="9" width="18.42578125" style="6" bestFit="1" customWidth="1"/>
    <col min="10" max="16384" width="9.140625" style="6"/>
  </cols>
  <sheetData>
    <row r="1" spans="1:9" ht="13.15" customHeight="1" x14ac:dyDescent="0.2">
      <c r="A1" s="125" t="s">
        <v>254</v>
      </c>
      <c r="B1" s="126"/>
      <c r="C1" s="126"/>
      <c r="D1" s="126"/>
      <c r="E1" s="126"/>
      <c r="F1" s="126"/>
      <c r="G1" s="126"/>
      <c r="H1" s="126"/>
      <c r="I1" s="127"/>
    </row>
    <row r="2" spans="1:9" ht="13.9" customHeight="1" thickBot="1" x14ac:dyDescent="0.25">
      <c r="A2" s="128"/>
      <c r="B2" s="129"/>
      <c r="C2" s="129"/>
      <c r="D2" s="129"/>
      <c r="E2" s="129"/>
      <c r="F2" s="129"/>
      <c r="G2" s="129"/>
      <c r="H2" s="129"/>
      <c r="I2" s="130"/>
    </row>
    <row r="3" spans="1:9" ht="13.15" customHeight="1" x14ac:dyDescent="0.2">
      <c r="C3" s="17"/>
    </row>
    <row r="4" spans="1:9" ht="13.15" customHeight="1" x14ac:dyDescent="0.2">
      <c r="A4" s="18" t="s">
        <v>0</v>
      </c>
      <c r="B4" s="18" t="s">
        <v>1</v>
      </c>
      <c r="C4" s="6" t="s">
        <v>2</v>
      </c>
      <c r="D4" s="19" t="s">
        <v>3</v>
      </c>
      <c r="E4" s="19"/>
      <c r="F4" s="19"/>
      <c r="G4" s="19"/>
      <c r="H4" s="19"/>
      <c r="I4" s="20" t="s">
        <v>4</v>
      </c>
    </row>
    <row r="5" spans="1:9" ht="13.15" customHeight="1" x14ac:dyDescent="0.2">
      <c r="A5" s="69" t="s">
        <v>5</v>
      </c>
      <c r="B5" s="70">
        <v>5000</v>
      </c>
      <c r="C5" s="68" t="s">
        <v>67</v>
      </c>
      <c r="D5" s="70">
        <v>20000</v>
      </c>
      <c r="E5" s="70">
        <f t="shared" ref="E5:E16" si="0">$D5+($B5*1)</f>
        <v>25000</v>
      </c>
      <c r="F5" s="70">
        <f t="shared" ref="F5:F16" si="1">$D5+($B5*2)</f>
        <v>30000</v>
      </c>
      <c r="G5" s="70">
        <f t="shared" ref="G5:G16" si="2">$D5+($B5*3)</f>
        <v>35000</v>
      </c>
      <c r="H5" s="70">
        <f t="shared" ref="H5:H16" si="3">$D5+($B5*4)</f>
        <v>40000</v>
      </c>
      <c r="I5" s="70">
        <v>45000</v>
      </c>
    </row>
    <row r="6" spans="1:9" ht="13.15" customHeight="1" x14ac:dyDescent="0.2">
      <c r="A6" s="69" t="s">
        <v>287</v>
      </c>
      <c r="B6" s="70">
        <v>5000</v>
      </c>
      <c r="C6" s="68" t="s">
        <v>9</v>
      </c>
      <c r="D6" s="70">
        <v>35000</v>
      </c>
      <c r="E6" s="70">
        <f t="shared" si="0"/>
        <v>40000</v>
      </c>
      <c r="F6" s="70">
        <f t="shared" si="1"/>
        <v>45000</v>
      </c>
      <c r="G6" s="70">
        <f t="shared" si="2"/>
        <v>50000</v>
      </c>
      <c r="H6" s="70">
        <f t="shared" si="3"/>
        <v>55000</v>
      </c>
      <c r="I6" s="70">
        <v>60000</v>
      </c>
    </row>
    <row r="7" spans="1:9" ht="13.15" customHeight="1" x14ac:dyDescent="0.2">
      <c r="A7" s="69" t="s">
        <v>8</v>
      </c>
      <c r="B7" s="70">
        <v>5000</v>
      </c>
      <c r="C7" s="68" t="s">
        <v>9</v>
      </c>
      <c r="D7" s="70">
        <v>35000</v>
      </c>
      <c r="E7" s="70">
        <f t="shared" si="0"/>
        <v>40000</v>
      </c>
      <c r="F7" s="70">
        <f t="shared" si="1"/>
        <v>45000</v>
      </c>
      <c r="G7" s="70">
        <f t="shared" si="2"/>
        <v>50000</v>
      </c>
      <c r="H7" s="70">
        <f t="shared" si="3"/>
        <v>55000</v>
      </c>
      <c r="I7" s="70">
        <v>60000</v>
      </c>
    </row>
    <row r="8" spans="1:9" ht="13.15" customHeight="1" x14ac:dyDescent="0.2">
      <c r="A8" s="69" t="s">
        <v>10</v>
      </c>
      <c r="B8" s="70">
        <v>5000</v>
      </c>
      <c r="C8" s="68" t="s">
        <v>9</v>
      </c>
      <c r="D8" s="70">
        <v>35000</v>
      </c>
      <c r="E8" s="70">
        <f t="shared" si="0"/>
        <v>40000</v>
      </c>
      <c r="F8" s="70">
        <f t="shared" si="1"/>
        <v>45000</v>
      </c>
      <c r="G8" s="70">
        <f t="shared" si="2"/>
        <v>50000</v>
      </c>
      <c r="H8" s="70">
        <f t="shared" si="3"/>
        <v>55000</v>
      </c>
      <c r="I8" s="70">
        <v>60000</v>
      </c>
    </row>
    <row r="9" spans="1:9" ht="13.15" customHeight="1" x14ac:dyDescent="0.2">
      <c r="A9" s="69" t="s">
        <v>288</v>
      </c>
      <c r="B9" s="70">
        <v>5000</v>
      </c>
      <c r="C9" s="68" t="s">
        <v>9</v>
      </c>
      <c r="D9" s="70">
        <v>35000</v>
      </c>
      <c r="E9" s="70">
        <f t="shared" si="0"/>
        <v>40000</v>
      </c>
      <c r="F9" s="70">
        <f t="shared" si="1"/>
        <v>45000</v>
      </c>
      <c r="G9" s="70">
        <f t="shared" si="2"/>
        <v>50000</v>
      </c>
      <c r="H9" s="70">
        <f t="shared" si="3"/>
        <v>55000</v>
      </c>
      <c r="I9" s="70">
        <v>60000</v>
      </c>
    </row>
    <row r="10" spans="1:9" ht="13.15" customHeight="1" x14ac:dyDescent="0.2">
      <c r="A10" s="69" t="s">
        <v>12</v>
      </c>
      <c r="B10" s="70">
        <v>5000</v>
      </c>
      <c r="C10" s="68" t="s">
        <v>9</v>
      </c>
      <c r="D10" s="70">
        <v>35000</v>
      </c>
      <c r="E10" s="70">
        <f t="shared" si="0"/>
        <v>40000</v>
      </c>
      <c r="F10" s="70">
        <f t="shared" si="1"/>
        <v>45000</v>
      </c>
      <c r="G10" s="70">
        <f t="shared" si="2"/>
        <v>50000</v>
      </c>
      <c r="H10" s="70">
        <f t="shared" si="3"/>
        <v>55000</v>
      </c>
      <c r="I10" s="70">
        <v>60000</v>
      </c>
    </row>
    <row r="11" spans="1:9" ht="13.15" customHeight="1" x14ac:dyDescent="0.2">
      <c r="A11" s="69" t="s">
        <v>14</v>
      </c>
      <c r="B11" s="70">
        <v>5000</v>
      </c>
      <c r="C11" s="68" t="s">
        <v>16</v>
      </c>
      <c r="D11" s="70">
        <v>25000</v>
      </c>
      <c r="E11" s="70">
        <f t="shared" si="0"/>
        <v>30000</v>
      </c>
      <c r="F11" s="70">
        <f t="shared" si="1"/>
        <v>35000</v>
      </c>
      <c r="G11" s="70">
        <f t="shared" si="2"/>
        <v>40000</v>
      </c>
      <c r="H11" s="70">
        <f t="shared" si="3"/>
        <v>45000</v>
      </c>
      <c r="I11" s="70">
        <v>50000</v>
      </c>
    </row>
    <row r="12" spans="1:9" ht="13.15" customHeight="1" x14ac:dyDescent="0.2">
      <c r="A12" s="69" t="s">
        <v>19</v>
      </c>
      <c r="B12" s="70">
        <v>5000</v>
      </c>
      <c r="C12" s="68" t="s">
        <v>301</v>
      </c>
      <c r="D12" s="70">
        <v>10000</v>
      </c>
      <c r="E12" s="70">
        <f t="shared" si="0"/>
        <v>15000</v>
      </c>
      <c r="F12" s="70">
        <f t="shared" si="1"/>
        <v>20000</v>
      </c>
      <c r="G12" s="70">
        <f t="shared" si="2"/>
        <v>25000</v>
      </c>
      <c r="H12" s="70">
        <f t="shared" si="3"/>
        <v>30000</v>
      </c>
      <c r="I12" s="70">
        <v>30000</v>
      </c>
    </row>
    <row r="13" spans="1:9" ht="13.15" customHeight="1" x14ac:dyDescent="0.2">
      <c r="A13" s="74" t="s">
        <v>284</v>
      </c>
      <c r="B13" s="70">
        <v>5000</v>
      </c>
      <c r="C13" s="68" t="s">
        <v>301</v>
      </c>
      <c r="D13" s="70">
        <v>10000</v>
      </c>
      <c r="E13" s="70">
        <f t="shared" si="0"/>
        <v>15000</v>
      </c>
      <c r="F13" s="70">
        <f t="shared" si="1"/>
        <v>20000</v>
      </c>
      <c r="G13" s="70">
        <f t="shared" si="2"/>
        <v>25000</v>
      </c>
      <c r="H13" s="70">
        <f t="shared" si="3"/>
        <v>30000</v>
      </c>
      <c r="I13" s="70">
        <v>30000</v>
      </c>
    </row>
    <row r="14" spans="1:9" s="73" customFormat="1" ht="13.15" customHeight="1" x14ac:dyDescent="0.2">
      <c r="A14" s="74" t="s">
        <v>326</v>
      </c>
      <c r="B14" s="70">
        <v>5000</v>
      </c>
      <c r="C14" s="68" t="s">
        <v>16</v>
      </c>
      <c r="D14" s="70">
        <v>35000</v>
      </c>
      <c r="E14" s="70">
        <f t="shared" si="0"/>
        <v>40000</v>
      </c>
      <c r="F14" s="70">
        <f t="shared" si="1"/>
        <v>45000</v>
      </c>
      <c r="G14" s="70">
        <f t="shared" si="2"/>
        <v>50000</v>
      </c>
      <c r="H14" s="70">
        <f t="shared" si="3"/>
        <v>55000</v>
      </c>
      <c r="I14" s="70">
        <v>60000</v>
      </c>
    </row>
    <row r="15" spans="1:9" ht="13.15" customHeight="1" x14ac:dyDescent="0.2">
      <c r="A15" s="69" t="s">
        <v>21</v>
      </c>
      <c r="B15" s="70">
        <v>5000</v>
      </c>
      <c r="C15" s="68" t="s">
        <v>9</v>
      </c>
      <c r="D15" s="70">
        <v>35000</v>
      </c>
      <c r="E15" s="70">
        <f t="shared" ref="E15:E24" si="4">$D15+($B15*1)</f>
        <v>40000</v>
      </c>
      <c r="F15" s="70">
        <f t="shared" ref="F15:F24" si="5">$D15+($B15*2)</f>
        <v>45000</v>
      </c>
      <c r="G15" s="70">
        <f t="shared" ref="G15:G24" si="6">$D15+($B15*3)</f>
        <v>50000</v>
      </c>
      <c r="H15" s="70">
        <f t="shared" ref="H15:H24" si="7">$D15+($B15*4)</f>
        <v>55000</v>
      </c>
      <c r="I15" s="70">
        <v>60000</v>
      </c>
    </row>
    <row r="16" spans="1:9" ht="13.15" customHeight="1" x14ac:dyDescent="0.2">
      <c r="A16" s="69" t="s">
        <v>289</v>
      </c>
      <c r="B16" s="70">
        <v>5000</v>
      </c>
      <c r="C16" s="68" t="s">
        <v>9</v>
      </c>
      <c r="D16" s="70">
        <v>35000</v>
      </c>
      <c r="E16" s="70">
        <f t="shared" si="0"/>
        <v>40000</v>
      </c>
      <c r="F16" s="70">
        <f t="shared" si="1"/>
        <v>45000</v>
      </c>
      <c r="G16" s="70">
        <f t="shared" si="2"/>
        <v>50000</v>
      </c>
      <c r="H16" s="70">
        <f t="shared" si="3"/>
        <v>55000</v>
      </c>
      <c r="I16" s="70">
        <v>60000</v>
      </c>
    </row>
    <row r="17" spans="1:10" ht="13.15" customHeight="1" x14ac:dyDescent="0.2">
      <c r="A17" s="74" t="s">
        <v>295</v>
      </c>
      <c r="B17" s="70">
        <v>5000</v>
      </c>
      <c r="C17" s="68" t="s">
        <v>296</v>
      </c>
      <c r="D17" s="70">
        <v>10000</v>
      </c>
      <c r="E17" s="70">
        <f>$AA17+($Y17*1)</f>
        <v>0</v>
      </c>
      <c r="F17" s="70">
        <f>$AA17+($Y17*2)</f>
        <v>0</v>
      </c>
      <c r="G17" s="70">
        <f>$AA17+($Y17*3)</f>
        <v>0</v>
      </c>
      <c r="H17" s="70">
        <f>$AA17+($Y17*4)</f>
        <v>0</v>
      </c>
      <c r="I17" s="70">
        <v>35000</v>
      </c>
      <c r="J17" s="78"/>
    </row>
    <row r="18" spans="1:10" ht="13.15" customHeight="1" x14ac:dyDescent="0.2">
      <c r="A18" s="69" t="s">
        <v>23</v>
      </c>
      <c r="B18" s="70">
        <v>5000</v>
      </c>
      <c r="C18" s="68" t="s">
        <v>9</v>
      </c>
      <c r="D18" s="70">
        <v>35000</v>
      </c>
      <c r="E18" s="70">
        <f t="shared" si="4"/>
        <v>40000</v>
      </c>
      <c r="F18" s="70">
        <f t="shared" si="5"/>
        <v>45000</v>
      </c>
      <c r="G18" s="70">
        <f t="shared" si="6"/>
        <v>50000</v>
      </c>
      <c r="H18" s="70">
        <f t="shared" si="7"/>
        <v>55000</v>
      </c>
      <c r="I18" s="70">
        <v>60000</v>
      </c>
    </row>
    <row r="19" spans="1:10" ht="13.15" customHeight="1" x14ac:dyDescent="0.2">
      <c r="A19" s="69" t="s">
        <v>24</v>
      </c>
      <c r="B19" s="68" t="s">
        <v>15</v>
      </c>
      <c r="C19" s="68" t="s">
        <v>16</v>
      </c>
      <c r="D19" s="70"/>
      <c r="E19" s="70" t="e">
        <f t="shared" si="4"/>
        <v>#VALUE!</v>
      </c>
      <c r="F19" s="70" t="e">
        <f t="shared" si="5"/>
        <v>#VALUE!</v>
      </c>
      <c r="G19" s="70" t="e">
        <f t="shared" si="6"/>
        <v>#VALUE!</v>
      </c>
      <c r="H19" s="70" t="e">
        <f t="shared" si="7"/>
        <v>#VALUE!</v>
      </c>
      <c r="I19" s="70"/>
    </row>
    <row r="20" spans="1:10" ht="13.15" customHeight="1" x14ac:dyDescent="0.2">
      <c r="A20" s="69" t="s">
        <v>26</v>
      </c>
      <c r="B20" s="70">
        <v>5000</v>
      </c>
      <c r="C20" s="68" t="s">
        <v>9</v>
      </c>
      <c r="D20" s="70">
        <v>35000</v>
      </c>
      <c r="E20" s="70">
        <f t="shared" si="4"/>
        <v>40000</v>
      </c>
      <c r="F20" s="70">
        <f t="shared" si="5"/>
        <v>45000</v>
      </c>
      <c r="G20" s="70">
        <f t="shared" si="6"/>
        <v>50000</v>
      </c>
      <c r="H20" s="70">
        <f t="shared" si="7"/>
        <v>55000</v>
      </c>
      <c r="I20" s="70">
        <v>60000</v>
      </c>
    </row>
    <row r="21" spans="1:10" ht="13.15" customHeight="1" x14ac:dyDescent="0.2">
      <c r="A21" s="69" t="s">
        <v>27</v>
      </c>
      <c r="B21" s="70">
        <v>5000</v>
      </c>
      <c r="C21" s="68" t="s">
        <v>9</v>
      </c>
      <c r="D21" s="70">
        <v>35000</v>
      </c>
      <c r="E21" s="70">
        <f t="shared" si="4"/>
        <v>40000</v>
      </c>
      <c r="F21" s="70">
        <f t="shared" si="5"/>
        <v>45000</v>
      </c>
      <c r="G21" s="70">
        <f t="shared" si="6"/>
        <v>50000</v>
      </c>
      <c r="H21" s="70">
        <f t="shared" si="7"/>
        <v>55000</v>
      </c>
      <c r="I21" s="70">
        <v>60000</v>
      </c>
    </row>
    <row r="22" spans="1:10" ht="13.15" customHeight="1" x14ac:dyDescent="0.2">
      <c r="A22" s="69" t="s">
        <v>30</v>
      </c>
      <c r="B22" s="70">
        <v>5000</v>
      </c>
      <c r="C22" s="68" t="s">
        <v>9</v>
      </c>
      <c r="D22" s="70">
        <v>35000</v>
      </c>
      <c r="E22" s="70">
        <f t="shared" si="4"/>
        <v>40000</v>
      </c>
      <c r="F22" s="70">
        <f t="shared" si="5"/>
        <v>45000</v>
      </c>
      <c r="G22" s="70">
        <f t="shared" si="6"/>
        <v>50000</v>
      </c>
      <c r="H22" s="70">
        <f t="shared" si="7"/>
        <v>55000</v>
      </c>
      <c r="I22" s="70">
        <v>60000</v>
      </c>
    </row>
    <row r="23" spans="1:10" ht="13.15" customHeight="1" x14ac:dyDescent="0.2">
      <c r="A23" s="69" t="s">
        <v>31</v>
      </c>
      <c r="B23" s="70">
        <v>5000</v>
      </c>
      <c r="C23" s="68" t="s">
        <v>9</v>
      </c>
      <c r="D23" s="70">
        <v>35000</v>
      </c>
      <c r="E23" s="70">
        <f t="shared" si="4"/>
        <v>40000</v>
      </c>
      <c r="F23" s="70">
        <f t="shared" si="5"/>
        <v>45000</v>
      </c>
      <c r="G23" s="70">
        <f t="shared" si="6"/>
        <v>50000</v>
      </c>
      <c r="H23" s="70">
        <f t="shared" si="7"/>
        <v>55000</v>
      </c>
      <c r="I23" s="70">
        <v>60000</v>
      </c>
    </row>
    <row r="24" spans="1:10" ht="13.15" customHeight="1" x14ac:dyDescent="0.2">
      <c r="A24" s="69" t="s">
        <v>34</v>
      </c>
      <c r="B24" s="70">
        <v>5000</v>
      </c>
      <c r="C24" s="68" t="s">
        <v>9</v>
      </c>
      <c r="D24" s="70">
        <v>35000</v>
      </c>
      <c r="E24" s="70">
        <f t="shared" si="4"/>
        <v>40000</v>
      </c>
      <c r="F24" s="70">
        <f t="shared" si="5"/>
        <v>45000</v>
      </c>
      <c r="G24" s="70">
        <f t="shared" si="6"/>
        <v>50000</v>
      </c>
      <c r="H24" s="70">
        <f t="shared" si="7"/>
        <v>55000</v>
      </c>
      <c r="I24" s="70">
        <v>60000</v>
      </c>
    </row>
    <row r="25" spans="1:10" ht="13.15" customHeight="1" x14ac:dyDescent="0.2">
      <c r="A25" s="69" t="s">
        <v>300</v>
      </c>
      <c r="B25" s="70">
        <v>5000</v>
      </c>
      <c r="C25" s="68" t="s">
        <v>9</v>
      </c>
      <c r="D25" s="70">
        <v>35000</v>
      </c>
      <c r="E25" s="70">
        <f t="shared" ref="E25:E41" si="8">$D25+($B25*1)</f>
        <v>40000</v>
      </c>
      <c r="F25" s="70">
        <f t="shared" ref="F25:F41" si="9">$D25+($B25*2)</f>
        <v>45000</v>
      </c>
      <c r="G25" s="70">
        <f t="shared" ref="G25:G41" si="10">$D25+($B25*3)</f>
        <v>50000</v>
      </c>
      <c r="H25" s="70">
        <f t="shared" ref="H25:H41" si="11">$D25+($B25*4)</f>
        <v>55000</v>
      </c>
      <c r="I25" s="70">
        <v>60000</v>
      </c>
    </row>
    <row r="26" spans="1:10" ht="13.15" customHeight="1" x14ac:dyDescent="0.2">
      <c r="A26" s="69" t="s">
        <v>35</v>
      </c>
      <c r="B26" s="70">
        <v>5000</v>
      </c>
      <c r="C26" s="68" t="s">
        <v>9</v>
      </c>
      <c r="D26" s="70">
        <v>35000</v>
      </c>
      <c r="E26" s="70">
        <f t="shared" si="8"/>
        <v>40000</v>
      </c>
      <c r="F26" s="70">
        <f t="shared" si="9"/>
        <v>45000</v>
      </c>
      <c r="G26" s="70">
        <f t="shared" si="10"/>
        <v>50000</v>
      </c>
      <c r="H26" s="70">
        <f t="shared" si="11"/>
        <v>55000</v>
      </c>
      <c r="I26" s="70">
        <v>60000</v>
      </c>
    </row>
    <row r="27" spans="1:10" ht="13.15" customHeight="1" x14ac:dyDescent="0.2">
      <c r="A27" s="69" t="s">
        <v>37</v>
      </c>
      <c r="B27" s="68" t="s">
        <v>15</v>
      </c>
      <c r="C27" s="68" t="s">
        <v>16</v>
      </c>
      <c r="D27" s="70"/>
      <c r="E27" s="70" t="e">
        <f t="shared" si="8"/>
        <v>#VALUE!</v>
      </c>
      <c r="F27" s="70" t="e">
        <f t="shared" si="9"/>
        <v>#VALUE!</v>
      </c>
      <c r="G27" s="70" t="e">
        <f t="shared" si="10"/>
        <v>#VALUE!</v>
      </c>
      <c r="H27" s="70" t="e">
        <f t="shared" si="11"/>
        <v>#VALUE!</v>
      </c>
      <c r="I27" s="70"/>
    </row>
    <row r="28" spans="1:10" ht="13.15" customHeight="1" x14ac:dyDescent="0.2">
      <c r="A28" s="69" t="s">
        <v>314</v>
      </c>
      <c r="B28" s="70">
        <v>5000</v>
      </c>
      <c r="C28" s="68" t="s">
        <v>9</v>
      </c>
      <c r="D28" s="70">
        <v>35000</v>
      </c>
      <c r="E28" s="70">
        <f t="shared" si="8"/>
        <v>40000</v>
      </c>
      <c r="F28" s="70">
        <f t="shared" si="9"/>
        <v>45000</v>
      </c>
      <c r="G28" s="70">
        <f t="shared" si="10"/>
        <v>50000</v>
      </c>
      <c r="H28" s="70">
        <f t="shared" si="11"/>
        <v>55000</v>
      </c>
      <c r="I28" s="70">
        <v>60000</v>
      </c>
    </row>
    <row r="29" spans="1:10" ht="13.15" customHeight="1" x14ac:dyDescent="0.2">
      <c r="A29" s="69" t="s">
        <v>38</v>
      </c>
      <c r="B29" s="68" t="s">
        <v>15</v>
      </c>
      <c r="C29" s="68" t="s">
        <v>16</v>
      </c>
      <c r="D29" s="70"/>
      <c r="E29" s="70" t="e">
        <f t="shared" si="8"/>
        <v>#VALUE!</v>
      </c>
      <c r="F29" s="70" t="e">
        <f t="shared" si="9"/>
        <v>#VALUE!</v>
      </c>
      <c r="G29" s="70" t="e">
        <f t="shared" si="10"/>
        <v>#VALUE!</v>
      </c>
      <c r="H29" s="70" t="e">
        <f t="shared" si="11"/>
        <v>#VALUE!</v>
      </c>
      <c r="I29" s="70"/>
    </row>
    <row r="30" spans="1:10" ht="13.15" customHeight="1" x14ac:dyDescent="0.2">
      <c r="A30" s="69" t="s">
        <v>39</v>
      </c>
      <c r="B30" s="70">
        <v>5000</v>
      </c>
      <c r="C30" s="68" t="s">
        <v>9</v>
      </c>
      <c r="D30" s="70">
        <v>35000</v>
      </c>
      <c r="E30" s="70">
        <f t="shared" si="8"/>
        <v>40000</v>
      </c>
      <c r="F30" s="70">
        <f t="shared" si="9"/>
        <v>45000</v>
      </c>
      <c r="G30" s="70">
        <f t="shared" si="10"/>
        <v>50000</v>
      </c>
      <c r="H30" s="70">
        <f t="shared" si="11"/>
        <v>55000</v>
      </c>
      <c r="I30" s="70">
        <v>60000</v>
      </c>
    </row>
    <row r="31" spans="1:10" ht="13.15" customHeight="1" x14ac:dyDescent="0.2">
      <c r="A31" s="69" t="s">
        <v>41</v>
      </c>
      <c r="B31" s="70">
        <v>5000</v>
      </c>
      <c r="C31" s="68" t="s">
        <v>9</v>
      </c>
      <c r="D31" s="70">
        <v>35000</v>
      </c>
      <c r="E31" s="70">
        <f t="shared" si="8"/>
        <v>40000</v>
      </c>
      <c r="F31" s="70">
        <f t="shared" si="9"/>
        <v>45000</v>
      </c>
      <c r="G31" s="70">
        <f t="shared" si="10"/>
        <v>50000</v>
      </c>
      <c r="H31" s="70">
        <f t="shared" si="11"/>
        <v>55000</v>
      </c>
      <c r="I31" s="70">
        <v>60000</v>
      </c>
    </row>
    <row r="32" spans="1:10" ht="13.15" customHeight="1" x14ac:dyDescent="0.2">
      <c r="A32" s="69" t="s">
        <v>42</v>
      </c>
      <c r="B32" s="70">
        <v>3000</v>
      </c>
      <c r="C32" s="68" t="s">
        <v>302</v>
      </c>
      <c r="D32" s="70">
        <v>18000</v>
      </c>
      <c r="E32" s="70">
        <f t="shared" si="8"/>
        <v>21000</v>
      </c>
      <c r="F32" s="70">
        <f t="shared" si="9"/>
        <v>24000</v>
      </c>
      <c r="G32" s="70">
        <f t="shared" si="10"/>
        <v>27000</v>
      </c>
      <c r="H32" s="70">
        <f t="shared" si="11"/>
        <v>30000</v>
      </c>
      <c r="I32" s="70">
        <v>30000</v>
      </c>
    </row>
    <row r="33" spans="1:9" ht="13.15" customHeight="1" x14ac:dyDescent="0.2">
      <c r="A33" s="69" t="s">
        <v>44</v>
      </c>
      <c r="B33" s="70">
        <v>3000</v>
      </c>
      <c r="C33" s="68" t="s">
        <v>302</v>
      </c>
      <c r="D33" s="70">
        <v>18000</v>
      </c>
      <c r="E33" s="70">
        <f t="shared" si="8"/>
        <v>21000</v>
      </c>
      <c r="F33" s="70">
        <f t="shared" si="9"/>
        <v>24000</v>
      </c>
      <c r="G33" s="70">
        <f t="shared" si="10"/>
        <v>27000</v>
      </c>
      <c r="H33" s="70">
        <f t="shared" si="11"/>
        <v>30000</v>
      </c>
      <c r="I33" s="70">
        <v>30000</v>
      </c>
    </row>
    <row r="34" spans="1:9" ht="13.15" customHeight="1" x14ac:dyDescent="0.2">
      <c r="A34" s="69" t="s">
        <v>46</v>
      </c>
      <c r="B34" s="70">
        <v>5000</v>
      </c>
      <c r="C34" s="68" t="s">
        <v>9</v>
      </c>
      <c r="D34" s="70">
        <v>35000</v>
      </c>
      <c r="E34" s="70">
        <f t="shared" si="8"/>
        <v>40000</v>
      </c>
      <c r="F34" s="70">
        <f t="shared" si="9"/>
        <v>45000</v>
      </c>
      <c r="G34" s="70">
        <f t="shared" si="10"/>
        <v>50000</v>
      </c>
      <c r="H34" s="70">
        <f t="shared" si="11"/>
        <v>55000</v>
      </c>
      <c r="I34" s="70">
        <v>60000</v>
      </c>
    </row>
    <row r="35" spans="1:9" ht="13.15" customHeight="1" x14ac:dyDescent="0.2">
      <c r="A35" s="69" t="s">
        <v>47</v>
      </c>
      <c r="B35" s="70">
        <v>5000</v>
      </c>
      <c r="C35" s="68" t="s">
        <v>15</v>
      </c>
      <c r="D35" s="70">
        <v>25000</v>
      </c>
      <c r="E35" s="70">
        <f t="shared" si="8"/>
        <v>30000</v>
      </c>
      <c r="F35" s="70">
        <f t="shared" si="9"/>
        <v>35000</v>
      </c>
      <c r="G35" s="70">
        <f t="shared" si="10"/>
        <v>40000</v>
      </c>
      <c r="H35" s="70">
        <f t="shared" si="11"/>
        <v>45000</v>
      </c>
      <c r="I35" s="70">
        <v>50000</v>
      </c>
    </row>
    <row r="36" spans="1:9" ht="13.15" customHeight="1" x14ac:dyDescent="0.2">
      <c r="A36" s="69" t="s">
        <v>48</v>
      </c>
      <c r="B36" s="70">
        <v>5000</v>
      </c>
      <c r="C36" s="68" t="s">
        <v>9</v>
      </c>
      <c r="D36" s="70">
        <v>35000</v>
      </c>
      <c r="E36" s="70">
        <f t="shared" si="8"/>
        <v>40000</v>
      </c>
      <c r="F36" s="70">
        <f t="shared" si="9"/>
        <v>45000</v>
      </c>
      <c r="G36" s="70">
        <f t="shared" si="10"/>
        <v>50000</v>
      </c>
      <c r="H36" s="70">
        <f t="shared" si="11"/>
        <v>55000</v>
      </c>
      <c r="I36" s="70">
        <v>60000</v>
      </c>
    </row>
    <row r="37" spans="1:9" ht="13.15" customHeight="1" x14ac:dyDescent="0.2">
      <c r="A37" s="69" t="s">
        <v>49</v>
      </c>
      <c r="B37" s="68" t="s">
        <v>16</v>
      </c>
      <c r="C37" s="68" t="s">
        <v>50</v>
      </c>
      <c r="D37" s="70"/>
      <c r="E37" s="70" t="e">
        <f t="shared" si="8"/>
        <v>#VALUE!</v>
      </c>
      <c r="F37" s="70" t="e">
        <f t="shared" si="9"/>
        <v>#VALUE!</v>
      </c>
      <c r="G37" s="70" t="e">
        <f t="shared" si="10"/>
        <v>#VALUE!</v>
      </c>
      <c r="H37" s="70" t="e">
        <f t="shared" si="11"/>
        <v>#VALUE!</v>
      </c>
      <c r="I37" s="70"/>
    </row>
    <row r="38" spans="1:9" ht="13.15" customHeight="1" x14ac:dyDescent="0.2">
      <c r="A38" s="69" t="s">
        <v>52</v>
      </c>
      <c r="B38" s="70">
        <v>5000</v>
      </c>
      <c r="C38" s="68" t="s">
        <v>16</v>
      </c>
      <c r="D38" s="70">
        <v>25000</v>
      </c>
      <c r="E38" s="70">
        <f t="shared" si="8"/>
        <v>30000</v>
      </c>
      <c r="F38" s="70">
        <f t="shared" si="9"/>
        <v>35000</v>
      </c>
      <c r="G38" s="70">
        <f t="shared" si="10"/>
        <v>40000</v>
      </c>
      <c r="H38" s="70">
        <f t="shared" si="11"/>
        <v>45000</v>
      </c>
      <c r="I38" s="70">
        <v>50000</v>
      </c>
    </row>
    <row r="39" spans="1:9" ht="13.15" customHeight="1" x14ac:dyDescent="0.2">
      <c r="A39" s="69" t="s">
        <v>54</v>
      </c>
      <c r="B39" s="70">
        <v>5000</v>
      </c>
      <c r="C39" s="68" t="s">
        <v>9</v>
      </c>
      <c r="D39" s="70">
        <v>35000</v>
      </c>
      <c r="E39" s="70">
        <f t="shared" si="8"/>
        <v>40000</v>
      </c>
      <c r="F39" s="70">
        <f t="shared" si="9"/>
        <v>45000</v>
      </c>
      <c r="G39" s="70">
        <f t="shared" si="10"/>
        <v>50000</v>
      </c>
      <c r="H39" s="70">
        <f t="shared" si="11"/>
        <v>55000</v>
      </c>
      <c r="I39" s="70">
        <v>60000</v>
      </c>
    </row>
    <row r="40" spans="1:9" ht="13.15" customHeight="1" x14ac:dyDescent="0.2">
      <c r="A40" s="69" t="s">
        <v>55</v>
      </c>
      <c r="B40" s="70">
        <v>5000</v>
      </c>
      <c r="C40" s="68" t="s">
        <v>9</v>
      </c>
      <c r="D40" s="70">
        <v>35000</v>
      </c>
      <c r="E40" s="70">
        <f t="shared" si="8"/>
        <v>40000</v>
      </c>
      <c r="F40" s="70">
        <f t="shared" si="9"/>
        <v>45000</v>
      </c>
      <c r="G40" s="70">
        <f t="shared" si="10"/>
        <v>50000</v>
      </c>
      <c r="H40" s="70">
        <f t="shared" si="11"/>
        <v>55000</v>
      </c>
      <c r="I40" s="70">
        <v>60000</v>
      </c>
    </row>
    <row r="41" spans="1:9" ht="13.15" customHeight="1" x14ac:dyDescent="0.2">
      <c r="A41" s="69" t="s">
        <v>56</v>
      </c>
      <c r="B41" s="70">
        <v>5000</v>
      </c>
      <c r="C41" s="68" t="s">
        <v>9</v>
      </c>
      <c r="D41" s="70">
        <v>35000</v>
      </c>
      <c r="E41" s="70">
        <f t="shared" si="8"/>
        <v>40000</v>
      </c>
      <c r="F41" s="70">
        <f t="shared" si="9"/>
        <v>45000</v>
      </c>
      <c r="G41" s="70">
        <f t="shared" si="10"/>
        <v>50000</v>
      </c>
      <c r="H41" s="70">
        <f t="shared" si="11"/>
        <v>55000</v>
      </c>
      <c r="I41" s="70">
        <v>60000</v>
      </c>
    </row>
    <row r="42" spans="1:9" ht="13.15" customHeight="1" x14ac:dyDescent="0.2">
      <c r="A42" s="69" t="s">
        <v>276</v>
      </c>
      <c r="B42" s="70">
        <v>5000</v>
      </c>
      <c r="C42" s="68" t="s">
        <v>9</v>
      </c>
      <c r="D42" s="70">
        <v>35000</v>
      </c>
      <c r="E42" s="70"/>
      <c r="F42" s="70"/>
      <c r="G42" s="70"/>
      <c r="H42" s="70"/>
      <c r="I42" s="70">
        <v>60000</v>
      </c>
    </row>
    <row r="43" spans="1:9" ht="13.15" customHeight="1" x14ac:dyDescent="0.2">
      <c r="A43" s="69" t="s">
        <v>57</v>
      </c>
      <c r="B43" s="70">
        <v>5000</v>
      </c>
      <c r="C43" s="68" t="s">
        <v>9</v>
      </c>
      <c r="D43" s="70">
        <v>35000</v>
      </c>
      <c r="E43" s="70">
        <f t="shared" ref="E43:E61" si="12">$D43+($B43*1)</f>
        <v>40000</v>
      </c>
      <c r="F43" s="70">
        <f t="shared" ref="F43:F61" si="13">$D43+($B43*2)</f>
        <v>45000</v>
      </c>
      <c r="G43" s="70">
        <f t="shared" ref="G43:G61" si="14">$D43+($B43*3)</f>
        <v>50000</v>
      </c>
      <c r="H43" s="70">
        <f t="shared" ref="H43:H61" si="15">$D43+($B43*4)</f>
        <v>55000</v>
      </c>
      <c r="I43" s="70">
        <v>60000</v>
      </c>
    </row>
    <row r="44" spans="1:9" ht="13.15" customHeight="1" x14ac:dyDescent="0.2">
      <c r="A44" s="69" t="s">
        <v>58</v>
      </c>
      <c r="B44" s="70">
        <v>5000</v>
      </c>
      <c r="C44" s="68" t="s">
        <v>9</v>
      </c>
      <c r="D44" s="70">
        <v>35000</v>
      </c>
      <c r="E44" s="70">
        <f t="shared" si="12"/>
        <v>40000</v>
      </c>
      <c r="F44" s="70">
        <f t="shared" si="13"/>
        <v>45000</v>
      </c>
      <c r="G44" s="70">
        <f t="shared" si="14"/>
        <v>50000</v>
      </c>
      <c r="H44" s="70">
        <f t="shared" si="15"/>
        <v>55000</v>
      </c>
      <c r="I44" s="70">
        <v>60000</v>
      </c>
    </row>
    <row r="45" spans="1:9" s="85" customFormat="1" ht="13.15" customHeight="1" x14ac:dyDescent="0.2">
      <c r="A45" s="82" t="s">
        <v>333</v>
      </c>
      <c r="B45" s="83">
        <v>5000</v>
      </c>
      <c r="C45" s="84" t="s">
        <v>9</v>
      </c>
      <c r="D45" s="83">
        <v>35000</v>
      </c>
      <c r="E45" s="83"/>
      <c r="F45" s="83"/>
      <c r="G45" s="83"/>
      <c r="H45" s="83"/>
      <c r="I45" s="83">
        <v>60000</v>
      </c>
    </row>
    <row r="46" spans="1:9" ht="13.15" customHeight="1" x14ac:dyDescent="0.2">
      <c r="A46" s="69" t="s">
        <v>59</v>
      </c>
      <c r="B46" s="70">
        <v>5000</v>
      </c>
      <c r="C46" s="68" t="s">
        <v>9</v>
      </c>
      <c r="D46" s="70">
        <v>35000</v>
      </c>
      <c r="E46" s="70">
        <f t="shared" si="12"/>
        <v>40000</v>
      </c>
      <c r="F46" s="70">
        <f t="shared" si="13"/>
        <v>45000</v>
      </c>
      <c r="G46" s="70">
        <f t="shared" si="14"/>
        <v>50000</v>
      </c>
      <c r="H46" s="70">
        <f t="shared" si="15"/>
        <v>55000</v>
      </c>
      <c r="I46" s="70">
        <v>60000</v>
      </c>
    </row>
    <row r="47" spans="1:9" ht="13.15" customHeight="1" x14ac:dyDescent="0.2">
      <c r="A47" s="69" t="s">
        <v>60</v>
      </c>
      <c r="B47" s="70">
        <v>5000</v>
      </c>
      <c r="C47" s="68" t="s">
        <v>9</v>
      </c>
      <c r="D47" s="70">
        <v>35000</v>
      </c>
      <c r="E47" s="70">
        <f t="shared" si="12"/>
        <v>40000</v>
      </c>
      <c r="F47" s="70">
        <f t="shared" si="13"/>
        <v>45000</v>
      </c>
      <c r="G47" s="70">
        <f t="shared" si="14"/>
        <v>50000</v>
      </c>
      <c r="H47" s="70">
        <f t="shared" si="15"/>
        <v>55000</v>
      </c>
      <c r="I47" s="70">
        <v>60000</v>
      </c>
    </row>
    <row r="48" spans="1:9" ht="13.15" customHeight="1" x14ac:dyDescent="0.2">
      <c r="A48" s="69" t="s">
        <v>61</v>
      </c>
      <c r="B48" s="70">
        <v>5000</v>
      </c>
      <c r="C48" s="68" t="s">
        <v>9</v>
      </c>
      <c r="D48" s="70">
        <v>35000</v>
      </c>
      <c r="E48" s="70">
        <f t="shared" si="12"/>
        <v>40000</v>
      </c>
      <c r="F48" s="70">
        <f t="shared" si="13"/>
        <v>45000</v>
      </c>
      <c r="G48" s="70">
        <f t="shared" si="14"/>
        <v>50000</v>
      </c>
      <c r="H48" s="70">
        <f t="shared" si="15"/>
        <v>55000</v>
      </c>
      <c r="I48" s="70">
        <v>60000</v>
      </c>
    </row>
    <row r="49" spans="1:10" s="85" customFormat="1" ht="13.15" customHeight="1" x14ac:dyDescent="0.2">
      <c r="A49" s="82" t="s">
        <v>330</v>
      </c>
      <c r="B49" s="83">
        <v>5000</v>
      </c>
      <c r="C49" s="84" t="s">
        <v>16</v>
      </c>
      <c r="D49" s="83"/>
      <c r="E49" s="83">
        <f t="shared" si="12"/>
        <v>5000</v>
      </c>
      <c r="F49" s="83">
        <f t="shared" si="13"/>
        <v>10000</v>
      </c>
      <c r="G49" s="83">
        <f t="shared" si="14"/>
        <v>15000</v>
      </c>
      <c r="H49" s="83">
        <f t="shared" si="15"/>
        <v>20000</v>
      </c>
      <c r="I49" s="83"/>
    </row>
    <row r="50" spans="1:10" ht="13.15" customHeight="1" x14ac:dyDescent="0.2">
      <c r="A50" s="69" t="s">
        <v>279</v>
      </c>
      <c r="B50" s="70">
        <v>5000</v>
      </c>
      <c r="C50" s="68" t="s">
        <v>9</v>
      </c>
      <c r="D50" s="70">
        <v>35000</v>
      </c>
      <c r="E50" s="70">
        <f t="shared" si="12"/>
        <v>40000</v>
      </c>
      <c r="F50" s="70">
        <f t="shared" si="13"/>
        <v>45000</v>
      </c>
      <c r="G50" s="70">
        <f t="shared" si="14"/>
        <v>50000</v>
      </c>
      <c r="H50" s="70">
        <f t="shared" si="15"/>
        <v>55000</v>
      </c>
      <c r="I50" s="70">
        <v>60000</v>
      </c>
    </row>
    <row r="51" spans="1:10" ht="13.15" customHeight="1" x14ac:dyDescent="0.2">
      <c r="A51" s="69" t="s">
        <v>62</v>
      </c>
      <c r="B51" s="70">
        <v>5000</v>
      </c>
      <c r="C51" s="68" t="s">
        <v>9</v>
      </c>
      <c r="D51" s="70">
        <v>35000</v>
      </c>
      <c r="E51" s="70">
        <f t="shared" si="12"/>
        <v>40000</v>
      </c>
      <c r="F51" s="70">
        <f t="shared" si="13"/>
        <v>45000</v>
      </c>
      <c r="G51" s="70">
        <f t="shared" si="14"/>
        <v>50000</v>
      </c>
      <c r="H51" s="70">
        <f t="shared" si="15"/>
        <v>55000</v>
      </c>
      <c r="I51" s="70">
        <v>60000</v>
      </c>
    </row>
    <row r="52" spans="1:10" ht="13.15" customHeight="1" x14ac:dyDescent="0.2">
      <c r="A52" s="69" t="s">
        <v>63</v>
      </c>
      <c r="B52" s="70">
        <v>5000</v>
      </c>
      <c r="C52" s="68" t="s">
        <v>9</v>
      </c>
      <c r="D52" s="70">
        <v>35000</v>
      </c>
      <c r="E52" s="70">
        <f t="shared" si="12"/>
        <v>40000</v>
      </c>
      <c r="F52" s="70">
        <f t="shared" si="13"/>
        <v>45000</v>
      </c>
      <c r="G52" s="70">
        <f t="shared" si="14"/>
        <v>50000</v>
      </c>
      <c r="H52" s="70">
        <f t="shared" si="15"/>
        <v>55000</v>
      </c>
      <c r="I52" s="70">
        <v>60000</v>
      </c>
    </row>
    <row r="53" spans="1:10" ht="13.15" customHeight="1" x14ac:dyDescent="0.2">
      <c r="A53" s="69" t="s">
        <v>64</v>
      </c>
      <c r="B53" s="70">
        <v>5000</v>
      </c>
      <c r="C53" s="68" t="s">
        <v>9</v>
      </c>
      <c r="D53" s="70">
        <v>35000</v>
      </c>
      <c r="E53" s="70">
        <f t="shared" si="12"/>
        <v>40000</v>
      </c>
      <c r="F53" s="70">
        <f t="shared" si="13"/>
        <v>45000</v>
      </c>
      <c r="G53" s="70">
        <f t="shared" si="14"/>
        <v>50000</v>
      </c>
      <c r="H53" s="70">
        <f t="shared" si="15"/>
        <v>55000</v>
      </c>
      <c r="I53" s="70">
        <v>60000</v>
      </c>
    </row>
    <row r="54" spans="1:10" ht="13.15" customHeight="1" x14ac:dyDescent="0.2">
      <c r="A54" s="69" t="s">
        <v>66</v>
      </c>
      <c r="B54" s="70">
        <v>5000</v>
      </c>
      <c r="C54" s="68" t="s">
        <v>67</v>
      </c>
      <c r="D54" s="70">
        <v>20000</v>
      </c>
      <c r="E54" s="70">
        <f t="shared" si="12"/>
        <v>25000</v>
      </c>
      <c r="F54" s="70">
        <f t="shared" si="13"/>
        <v>30000</v>
      </c>
      <c r="G54" s="70">
        <f t="shared" si="14"/>
        <v>35000</v>
      </c>
      <c r="H54" s="70">
        <f t="shared" si="15"/>
        <v>40000</v>
      </c>
      <c r="I54" s="70">
        <v>45000</v>
      </c>
    </row>
    <row r="55" spans="1:10" ht="13.15" customHeight="1" x14ac:dyDescent="0.2">
      <c r="A55" s="69" t="s">
        <v>69</v>
      </c>
      <c r="B55" s="68" t="s">
        <v>16</v>
      </c>
      <c r="C55" s="68" t="s">
        <v>16</v>
      </c>
      <c r="D55" s="70"/>
      <c r="E55" s="70" t="e">
        <f t="shared" si="12"/>
        <v>#VALUE!</v>
      </c>
      <c r="F55" s="70" t="e">
        <f t="shared" si="13"/>
        <v>#VALUE!</v>
      </c>
      <c r="G55" s="70" t="e">
        <f t="shared" si="14"/>
        <v>#VALUE!</v>
      </c>
      <c r="H55" s="70" t="e">
        <f t="shared" si="15"/>
        <v>#VALUE!</v>
      </c>
      <c r="I55" s="70"/>
    </row>
    <row r="56" spans="1:10" ht="13.15" customHeight="1" x14ac:dyDescent="0.2">
      <c r="A56" s="69" t="s">
        <v>281</v>
      </c>
      <c r="B56" s="70">
        <v>5000</v>
      </c>
      <c r="C56" s="68" t="s">
        <v>9</v>
      </c>
      <c r="D56" s="70">
        <v>35000</v>
      </c>
      <c r="E56" s="70">
        <f t="shared" si="12"/>
        <v>40000</v>
      </c>
      <c r="F56" s="70">
        <f t="shared" si="13"/>
        <v>45000</v>
      </c>
      <c r="G56" s="70">
        <f t="shared" si="14"/>
        <v>50000</v>
      </c>
      <c r="H56" s="70">
        <f t="shared" si="15"/>
        <v>55000</v>
      </c>
      <c r="I56" s="70">
        <v>60000</v>
      </c>
    </row>
    <row r="57" spans="1:10" ht="13.15" customHeight="1" x14ac:dyDescent="0.2">
      <c r="A57" s="69" t="s">
        <v>70</v>
      </c>
      <c r="B57" s="70">
        <v>5000</v>
      </c>
      <c r="C57" s="68" t="s">
        <v>9</v>
      </c>
      <c r="D57" s="70">
        <v>35000</v>
      </c>
      <c r="E57" s="70">
        <f t="shared" si="12"/>
        <v>40000</v>
      </c>
      <c r="F57" s="70">
        <f t="shared" si="13"/>
        <v>45000</v>
      </c>
      <c r="G57" s="70">
        <f t="shared" si="14"/>
        <v>50000</v>
      </c>
      <c r="H57" s="70">
        <f t="shared" si="15"/>
        <v>55000</v>
      </c>
      <c r="I57" s="70">
        <v>60000</v>
      </c>
    </row>
    <row r="58" spans="1:10" ht="13.15" customHeight="1" x14ac:dyDescent="0.2">
      <c r="A58" s="69" t="s">
        <v>71</v>
      </c>
      <c r="B58" s="70">
        <v>5000</v>
      </c>
      <c r="C58" s="68" t="s">
        <v>9</v>
      </c>
      <c r="D58" s="70">
        <v>35000</v>
      </c>
      <c r="E58" s="70">
        <f t="shared" si="12"/>
        <v>40000</v>
      </c>
      <c r="F58" s="70">
        <f t="shared" si="13"/>
        <v>45000</v>
      </c>
      <c r="G58" s="70">
        <f t="shared" si="14"/>
        <v>50000</v>
      </c>
      <c r="H58" s="70">
        <f t="shared" si="15"/>
        <v>55000</v>
      </c>
      <c r="I58" s="70">
        <v>60000</v>
      </c>
    </row>
    <row r="59" spans="1:10" s="73" customFormat="1" ht="13.15" customHeight="1" x14ac:dyDescent="0.2">
      <c r="A59" s="69" t="s">
        <v>72</v>
      </c>
      <c r="B59" s="70">
        <v>5000</v>
      </c>
      <c r="C59" s="68" t="s">
        <v>9</v>
      </c>
      <c r="D59" s="70">
        <v>35000</v>
      </c>
      <c r="E59" s="70">
        <v>40000</v>
      </c>
      <c r="F59" s="70">
        <v>45000</v>
      </c>
      <c r="G59" s="70">
        <v>50000</v>
      </c>
      <c r="H59" s="70">
        <v>55000</v>
      </c>
      <c r="I59" s="70">
        <v>60000</v>
      </c>
      <c r="J59" s="6"/>
    </row>
    <row r="60" spans="1:10" s="73" customFormat="1" ht="13.15" customHeight="1" x14ac:dyDescent="0.2">
      <c r="A60" s="69" t="s">
        <v>312</v>
      </c>
      <c r="B60" s="70">
        <v>5000</v>
      </c>
      <c r="C60" s="68" t="s">
        <v>9</v>
      </c>
      <c r="D60" s="70">
        <v>35000</v>
      </c>
      <c r="E60" s="70">
        <f t="shared" si="12"/>
        <v>40000</v>
      </c>
      <c r="F60" s="70">
        <f t="shared" si="13"/>
        <v>45000</v>
      </c>
      <c r="G60" s="70">
        <f t="shared" si="14"/>
        <v>50000</v>
      </c>
      <c r="H60" s="70">
        <f t="shared" si="15"/>
        <v>55000</v>
      </c>
      <c r="I60" s="70">
        <v>60000</v>
      </c>
      <c r="J60" s="6"/>
    </row>
    <row r="61" spans="1:10" s="73" customFormat="1" ht="13.15" customHeight="1" x14ac:dyDescent="0.2">
      <c r="A61" s="69" t="s">
        <v>328</v>
      </c>
      <c r="B61" s="70">
        <v>5000</v>
      </c>
      <c r="C61" s="68" t="s">
        <v>16</v>
      </c>
      <c r="D61" s="70">
        <v>35000</v>
      </c>
      <c r="E61" s="70">
        <f t="shared" si="12"/>
        <v>40000</v>
      </c>
      <c r="F61" s="70">
        <f t="shared" si="13"/>
        <v>45000</v>
      </c>
      <c r="G61" s="70">
        <f t="shared" si="14"/>
        <v>50000</v>
      </c>
      <c r="H61" s="70">
        <f t="shared" si="15"/>
        <v>55000</v>
      </c>
      <c r="I61" s="70">
        <v>60000</v>
      </c>
    </row>
    <row r="62" spans="1:10" ht="13.15" customHeight="1" x14ac:dyDescent="0.2">
      <c r="A62" s="69" t="s">
        <v>73</v>
      </c>
      <c r="B62" s="70">
        <v>5000</v>
      </c>
      <c r="C62" s="68" t="s">
        <v>9</v>
      </c>
      <c r="D62" s="70">
        <v>35000</v>
      </c>
      <c r="E62" s="70">
        <f t="shared" ref="E62:E94" si="16">$D62+($B62*1)</f>
        <v>40000</v>
      </c>
      <c r="F62" s="70">
        <f t="shared" ref="F62:F94" si="17">$D62+($B62*2)</f>
        <v>45000</v>
      </c>
      <c r="G62" s="70">
        <f t="shared" ref="G62:G94" si="18">$D62+($B62*3)</f>
        <v>50000</v>
      </c>
      <c r="H62" s="70">
        <f t="shared" ref="H62:H94" si="19">$D62+($B62*4)</f>
        <v>55000</v>
      </c>
      <c r="I62" s="70">
        <v>60000</v>
      </c>
    </row>
    <row r="63" spans="1:10" ht="13.15" customHeight="1" x14ac:dyDescent="0.2">
      <c r="A63" s="74" t="s">
        <v>290</v>
      </c>
      <c r="B63" s="70">
        <v>5000</v>
      </c>
      <c r="C63" s="68" t="s">
        <v>280</v>
      </c>
      <c r="D63" s="70">
        <v>40000</v>
      </c>
      <c r="E63" s="70">
        <f t="shared" si="16"/>
        <v>45000</v>
      </c>
      <c r="F63" s="70">
        <f t="shared" si="17"/>
        <v>50000</v>
      </c>
      <c r="G63" s="70">
        <f t="shared" si="18"/>
        <v>55000</v>
      </c>
      <c r="H63" s="70">
        <f t="shared" si="19"/>
        <v>60000</v>
      </c>
      <c r="I63" s="70">
        <v>65000</v>
      </c>
      <c r="J63" s="73"/>
    </row>
    <row r="64" spans="1:10" ht="13.15" customHeight="1" x14ac:dyDescent="0.2">
      <c r="A64" s="69" t="s">
        <v>74</v>
      </c>
      <c r="B64" s="70">
        <v>5000</v>
      </c>
      <c r="C64" s="68" t="s">
        <v>9</v>
      </c>
      <c r="D64" s="70">
        <v>35000</v>
      </c>
      <c r="E64" s="70">
        <f t="shared" si="16"/>
        <v>40000</v>
      </c>
      <c r="F64" s="70">
        <f t="shared" si="17"/>
        <v>45000</v>
      </c>
      <c r="G64" s="70">
        <f t="shared" si="18"/>
        <v>50000</v>
      </c>
      <c r="H64" s="70">
        <f t="shared" si="19"/>
        <v>55000</v>
      </c>
      <c r="I64" s="70">
        <v>60000</v>
      </c>
    </row>
    <row r="65" spans="1:9" s="85" customFormat="1" ht="13.15" customHeight="1" x14ac:dyDescent="0.2">
      <c r="A65" s="82" t="s">
        <v>323</v>
      </c>
      <c r="B65" s="83">
        <v>5000</v>
      </c>
      <c r="C65" s="84" t="s">
        <v>16</v>
      </c>
      <c r="D65" s="83">
        <v>40000</v>
      </c>
      <c r="E65" s="83">
        <f t="shared" si="16"/>
        <v>45000</v>
      </c>
      <c r="F65" s="83">
        <f t="shared" si="17"/>
        <v>50000</v>
      </c>
      <c r="G65" s="83">
        <f t="shared" si="18"/>
        <v>55000</v>
      </c>
      <c r="H65" s="83">
        <f t="shared" si="19"/>
        <v>60000</v>
      </c>
      <c r="I65" s="83">
        <v>65000</v>
      </c>
    </row>
    <row r="66" spans="1:9" ht="13.15" customHeight="1" x14ac:dyDescent="0.2">
      <c r="A66" s="69" t="s">
        <v>76</v>
      </c>
      <c r="B66" s="70">
        <v>5000</v>
      </c>
      <c r="C66" s="68" t="s">
        <v>9</v>
      </c>
      <c r="D66" s="70">
        <v>35000</v>
      </c>
      <c r="E66" s="70">
        <f t="shared" si="16"/>
        <v>40000</v>
      </c>
      <c r="F66" s="70">
        <f t="shared" si="17"/>
        <v>45000</v>
      </c>
      <c r="G66" s="70">
        <f t="shared" si="18"/>
        <v>50000</v>
      </c>
      <c r="H66" s="70">
        <f t="shared" si="19"/>
        <v>55000</v>
      </c>
      <c r="I66" s="70">
        <v>60000</v>
      </c>
    </row>
    <row r="67" spans="1:9" ht="13.15" customHeight="1" x14ac:dyDescent="0.2">
      <c r="A67" s="69" t="s">
        <v>78</v>
      </c>
      <c r="B67" s="70">
        <v>5000</v>
      </c>
      <c r="C67" s="68" t="s">
        <v>9</v>
      </c>
      <c r="D67" s="70">
        <v>35000</v>
      </c>
      <c r="E67" s="70">
        <f t="shared" si="16"/>
        <v>40000</v>
      </c>
      <c r="F67" s="70">
        <f t="shared" si="17"/>
        <v>45000</v>
      </c>
      <c r="G67" s="70">
        <f t="shared" si="18"/>
        <v>50000</v>
      </c>
      <c r="H67" s="70">
        <f t="shared" si="19"/>
        <v>55000</v>
      </c>
      <c r="I67" s="70">
        <v>60000</v>
      </c>
    </row>
    <row r="68" spans="1:9" ht="13.15" customHeight="1" x14ac:dyDescent="0.2">
      <c r="A68" s="69" t="s">
        <v>79</v>
      </c>
      <c r="B68" s="70">
        <v>5000</v>
      </c>
      <c r="C68" s="68" t="s">
        <v>9</v>
      </c>
      <c r="D68" s="70">
        <v>35000</v>
      </c>
      <c r="E68" s="70">
        <f t="shared" si="16"/>
        <v>40000</v>
      </c>
      <c r="F68" s="70">
        <f t="shared" si="17"/>
        <v>45000</v>
      </c>
      <c r="G68" s="70">
        <f t="shared" si="18"/>
        <v>50000</v>
      </c>
      <c r="H68" s="70">
        <f t="shared" si="19"/>
        <v>55000</v>
      </c>
      <c r="I68" s="70">
        <v>60000</v>
      </c>
    </row>
    <row r="69" spans="1:9" ht="13.15" customHeight="1" x14ac:dyDescent="0.2">
      <c r="A69" s="69" t="s">
        <v>80</v>
      </c>
      <c r="B69" s="70">
        <v>5000</v>
      </c>
      <c r="C69" s="68" t="s">
        <v>81</v>
      </c>
      <c r="D69" s="70">
        <v>30000</v>
      </c>
      <c r="E69" s="70">
        <f t="shared" si="16"/>
        <v>35000</v>
      </c>
      <c r="F69" s="70">
        <f t="shared" si="17"/>
        <v>40000</v>
      </c>
      <c r="G69" s="70">
        <f t="shared" si="18"/>
        <v>45000</v>
      </c>
      <c r="H69" s="70">
        <f t="shared" si="19"/>
        <v>50000</v>
      </c>
      <c r="I69" s="70">
        <v>55000</v>
      </c>
    </row>
    <row r="70" spans="1:9" ht="13.15" customHeight="1" x14ac:dyDescent="0.2">
      <c r="A70" s="69" t="s">
        <v>82</v>
      </c>
      <c r="B70" s="70">
        <v>5000</v>
      </c>
      <c r="C70" s="68" t="s">
        <v>9</v>
      </c>
      <c r="D70" s="70">
        <v>35000</v>
      </c>
      <c r="E70" s="70">
        <f t="shared" si="16"/>
        <v>40000</v>
      </c>
      <c r="F70" s="70">
        <f t="shared" si="17"/>
        <v>45000</v>
      </c>
      <c r="G70" s="70">
        <f t="shared" si="18"/>
        <v>50000</v>
      </c>
      <c r="H70" s="70">
        <f t="shared" si="19"/>
        <v>55000</v>
      </c>
      <c r="I70" s="70">
        <v>60000</v>
      </c>
    </row>
    <row r="71" spans="1:9" ht="13.15" customHeight="1" x14ac:dyDescent="0.2">
      <c r="A71" s="69" t="s">
        <v>83</v>
      </c>
      <c r="B71" s="70">
        <v>5000</v>
      </c>
      <c r="C71" s="68" t="s">
        <v>9</v>
      </c>
      <c r="D71" s="70">
        <v>35000</v>
      </c>
      <c r="E71" s="70">
        <f t="shared" si="16"/>
        <v>40000</v>
      </c>
      <c r="F71" s="70">
        <f t="shared" si="17"/>
        <v>45000</v>
      </c>
      <c r="G71" s="70">
        <f t="shared" si="18"/>
        <v>50000</v>
      </c>
      <c r="H71" s="70">
        <f t="shared" si="19"/>
        <v>55000</v>
      </c>
      <c r="I71" s="70">
        <v>60000</v>
      </c>
    </row>
    <row r="72" spans="1:9" ht="13.15" customHeight="1" x14ac:dyDescent="0.2">
      <c r="A72" s="69" t="s">
        <v>84</v>
      </c>
      <c r="B72" s="68">
        <v>5</v>
      </c>
      <c r="C72" s="68" t="s">
        <v>9</v>
      </c>
      <c r="D72" s="70">
        <v>35000</v>
      </c>
      <c r="E72" s="70">
        <f t="shared" si="16"/>
        <v>35005</v>
      </c>
      <c r="F72" s="70">
        <f t="shared" si="17"/>
        <v>35010</v>
      </c>
      <c r="G72" s="70">
        <f t="shared" si="18"/>
        <v>35015</v>
      </c>
      <c r="H72" s="70">
        <f t="shared" si="19"/>
        <v>35020</v>
      </c>
      <c r="I72" s="70">
        <v>60000</v>
      </c>
    </row>
    <row r="73" spans="1:9" ht="13.15" customHeight="1" x14ac:dyDescent="0.2">
      <c r="A73" s="69" t="s">
        <v>85</v>
      </c>
      <c r="B73" s="70">
        <v>5000</v>
      </c>
      <c r="C73" s="68" t="s">
        <v>9</v>
      </c>
      <c r="D73" s="70">
        <v>35000</v>
      </c>
      <c r="E73" s="70">
        <f t="shared" si="16"/>
        <v>40000</v>
      </c>
      <c r="F73" s="70">
        <f t="shared" si="17"/>
        <v>45000</v>
      </c>
      <c r="G73" s="70">
        <f t="shared" si="18"/>
        <v>50000</v>
      </c>
      <c r="H73" s="70">
        <f t="shared" si="19"/>
        <v>55000</v>
      </c>
      <c r="I73" s="70">
        <v>60000</v>
      </c>
    </row>
    <row r="74" spans="1:9" ht="13.15" customHeight="1" x14ac:dyDescent="0.2">
      <c r="A74" s="69" t="s">
        <v>86</v>
      </c>
      <c r="B74" s="70">
        <v>5000</v>
      </c>
      <c r="C74" s="68" t="s">
        <v>9</v>
      </c>
      <c r="D74" s="70">
        <v>35000</v>
      </c>
      <c r="E74" s="70">
        <f t="shared" si="16"/>
        <v>40000</v>
      </c>
      <c r="F74" s="70">
        <f t="shared" si="17"/>
        <v>45000</v>
      </c>
      <c r="G74" s="70">
        <f t="shared" si="18"/>
        <v>50000</v>
      </c>
      <c r="H74" s="70">
        <f t="shared" si="19"/>
        <v>55000</v>
      </c>
      <c r="I74" s="70">
        <v>60000</v>
      </c>
    </row>
    <row r="75" spans="1:9" ht="13.15" customHeight="1" x14ac:dyDescent="0.2">
      <c r="A75" s="69" t="s">
        <v>87</v>
      </c>
      <c r="B75" s="70">
        <v>5000</v>
      </c>
      <c r="C75" s="68" t="s">
        <v>88</v>
      </c>
      <c r="D75" s="70">
        <v>25000</v>
      </c>
      <c r="E75" s="70">
        <f t="shared" si="16"/>
        <v>30000</v>
      </c>
      <c r="F75" s="70">
        <f t="shared" si="17"/>
        <v>35000</v>
      </c>
      <c r="G75" s="70">
        <f t="shared" si="18"/>
        <v>40000</v>
      </c>
      <c r="H75" s="70">
        <f t="shared" si="19"/>
        <v>45000</v>
      </c>
      <c r="I75" s="70">
        <v>50000</v>
      </c>
    </row>
    <row r="76" spans="1:9" ht="13.15" customHeight="1" x14ac:dyDescent="0.2">
      <c r="A76" s="69" t="s">
        <v>89</v>
      </c>
      <c r="B76" s="68" t="s">
        <v>15</v>
      </c>
      <c r="C76" s="68" t="s">
        <v>16</v>
      </c>
      <c r="D76" s="70"/>
      <c r="E76" s="70" t="e">
        <f t="shared" si="16"/>
        <v>#VALUE!</v>
      </c>
      <c r="F76" s="70" t="e">
        <f t="shared" si="17"/>
        <v>#VALUE!</v>
      </c>
      <c r="G76" s="70" t="e">
        <f t="shared" si="18"/>
        <v>#VALUE!</v>
      </c>
      <c r="H76" s="70" t="e">
        <f t="shared" si="19"/>
        <v>#VALUE!</v>
      </c>
      <c r="I76" s="70"/>
    </row>
    <row r="77" spans="1:9" ht="13.15" customHeight="1" x14ac:dyDescent="0.2">
      <c r="A77" s="69" t="s">
        <v>90</v>
      </c>
      <c r="B77" s="68" t="s">
        <v>15</v>
      </c>
      <c r="C77" s="68" t="s">
        <v>15</v>
      </c>
      <c r="D77" s="70"/>
      <c r="E77" s="70" t="e">
        <f t="shared" si="16"/>
        <v>#VALUE!</v>
      </c>
      <c r="F77" s="70" t="e">
        <f t="shared" si="17"/>
        <v>#VALUE!</v>
      </c>
      <c r="G77" s="70" t="e">
        <f t="shared" si="18"/>
        <v>#VALUE!</v>
      </c>
      <c r="H77" s="70" t="e">
        <f t="shared" si="19"/>
        <v>#VALUE!</v>
      </c>
      <c r="I77" s="70"/>
    </row>
    <row r="78" spans="1:9" ht="13.15" customHeight="1" x14ac:dyDescent="0.2">
      <c r="A78" s="69" t="s">
        <v>91</v>
      </c>
      <c r="B78" s="68" t="s">
        <v>15</v>
      </c>
      <c r="C78" s="68" t="s">
        <v>16</v>
      </c>
      <c r="D78" s="70"/>
      <c r="E78" s="70" t="e">
        <f t="shared" si="16"/>
        <v>#VALUE!</v>
      </c>
      <c r="F78" s="70" t="e">
        <f t="shared" si="17"/>
        <v>#VALUE!</v>
      </c>
      <c r="G78" s="70" t="e">
        <f t="shared" si="18"/>
        <v>#VALUE!</v>
      </c>
      <c r="H78" s="70" t="e">
        <f t="shared" si="19"/>
        <v>#VALUE!</v>
      </c>
      <c r="I78" s="70"/>
    </row>
    <row r="79" spans="1:9" ht="13.15" customHeight="1" x14ac:dyDescent="0.2">
      <c r="A79" s="69" t="s">
        <v>92</v>
      </c>
      <c r="B79" s="70">
        <v>5000</v>
      </c>
      <c r="C79" s="68" t="s">
        <v>81</v>
      </c>
      <c r="D79" s="70">
        <v>30000</v>
      </c>
      <c r="E79" s="70">
        <f t="shared" si="16"/>
        <v>35000</v>
      </c>
      <c r="F79" s="70">
        <f t="shared" si="17"/>
        <v>40000</v>
      </c>
      <c r="G79" s="70">
        <f t="shared" si="18"/>
        <v>45000</v>
      </c>
      <c r="H79" s="70">
        <f t="shared" si="19"/>
        <v>50000</v>
      </c>
      <c r="I79" s="70">
        <v>55000</v>
      </c>
    </row>
    <row r="80" spans="1:9" ht="13.15" customHeight="1" x14ac:dyDescent="0.2">
      <c r="A80" s="69" t="s">
        <v>93</v>
      </c>
      <c r="B80" s="70">
        <v>5000</v>
      </c>
      <c r="C80" s="68" t="s">
        <v>9</v>
      </c>
      <c r="D80" s="70">
        <v>35000</v>
      </c>
      <c r="E80" s="70">
        <f t="shared" si="16"/>
        <v>40000</v>
      </c>
      <c r="F80" s="70">
        <f t="shared" si="17"/>
        <v>45000</v>
      </c>
      <c r="G80" s="70">
        <f t="shared" si="18"/>
        <v>50000</v>
      </c>
      <c r="H80" s="70">
        <f t="shared" si="19"/>
        <v>55000</v>
      </c>
      <c r="I80" s="70">
        <v>60000</v>
      </c>
    </row>
    <row r="81" spans="1:9" ht="13.15" customHeight="1" x14ac:dyDescent="0.2">
      <c r="A81" s="69" t="s">
        <v>94</v>
      </c>
      <c r="B81" s="70">
        <v>2000</v>
      </c>
      <c r="C81" s="68" t="s">
        <v>304</v>
      </c>
      <c r="D81" s="70">
        <v>15000</v>
      </c>
      <c r="E81" s="70">
        <f t="shared" si="16"/>
        <v>17000</v>
      </c>
      <c r="F81" s="70">
        <f t="shared" si="17"/>
        <v>19000</v>
      </c>
      <c r="G81" s="70">
        <f t="shared" si="18"/>
        <v>21000</v>
      </c>
      <c r="H81" s="70">
        <f t="shared" si="19"/>
        <v>23000</v>
      </c>
      <c r="I81" s="70">
        <v>25000</v>
      </c>
    </row>
    <row r="82" spans="1:9" ht="13.15" customHeight="1" x14ac:dyDescent="0.2">
      <c r="A82" s="69" t="s">
        <v>96</v>
      </c>
      <c r="B82" s="68" t="s">
        <v>16</v>
      </c>
      <c r="C82" s="68" t="s">
        <v>16</v>
      </c>
      <c r="D82" s="70"/>
      <c r="E82" s="70" t="e">
        <f t="shared" si="16"/>
        <v>#VALUE!</v>
      </c>
      <c r="F82" s="70" t="e">
        <f t="shared" si="17"/>
        <v>#VALUE!</v>
      </c>
      <c r="G82" s="70" t="e">
        <f t="shared" si="18"/>
        <v>#VALUE!</v>
      </c>
      <c r="H82" s="70" t="e">
        <f t="shared" si="19"/>
        <v>#VALUE!</v>
      </c>
      <c r="I82" s="70"/>
    </row>
    <row r="83" spans="1:9" ht="13.15" customHeight="1" x14ac:dyDescent="0.2">
      <c r="A83" s="69" t="s">
        <v>97</v>
      </c>
      <c r="B83" s="70">
        <v>3000</v>
      </c>
      <c r="C83" s="68" t="s">
        <v>302</v>
      </c>
      <c r="D83" s="70">
        <v>18000</v>
      </c>
      <c r="E83" s="70">
        <f t="shared" si="16"/>
        <v>21000</v>
      </c>
      <c r="F83" s="70">
        <f t="shared" si="17"/>
        <v>24000</v>
      </c>
      <c r="G83" s="70">
        <f t="shared" si="18"/>
        <v>27000</v>
      </c>
      <c r="H83" s="70">
        <f t="shared" si="19"/>
        <v>30000</v>
      </c>
      <c r="I83" s="70">
        <v>30000</v>
      </c>
    </row>
    <row r="84" spans="1:9" ht="13.15" customHeight="1" x14ac:dyDescent="0.2">
      <c r="A84" s="69" t="s">
        <v>98</v>
      </c>
      <c r="B84" s="68" t="s">
        <v>16</v>
      </c>
      <c r="C84" s="68" t="s">
        <v>16</v>
      </c>
      <c r="D84" s="70"/>
      <c r="E84" s="70" t="e">
        <f t="shared" si="16"/>
        <v>#VALUE!</v>
      </c>
      <c r="F84" s="70" t="e">
        <f t="shared" si="17"/>
        <v>#VALUE!</v>
      </c>
      <c r="G84" s="70" t="e">
        <f t="shared" si="18"/>
        <v>#VALUE!</v>
      </c>
      <c r="H84" s="70" t="e">
        <f t="shared" si="19"/>
        <v>#VALUE!</v>
      </c>
      <c r="I84" s="70"/>
    </row>
    <row r="85" spans="1:9" ht="13.15" customHeight="1" x14ac:dyDescent="0.2">
      <c r="A85" s="69" t="s">
        <v>99</v>
      </c>
      <c r="B85" s="70">
        <v>2000</v>
      </c>
      <c r="C85" s="68" t="s">
        <v>309</v>
      </c>
      <c r="D85" s="70">
        <v>12000</v>
      </c>
      <c r="E85" s="70">
        <f t="shared" si="16"/>
        <v>14000</v>
      </c>
      <c r="F85" s="70">
        <f t="shared" si="17"/>
        <v>16000</v>
      </c>
      <c r="G85" s="70">
        <f t="shared" si="18"/>
        <v>18000</v>
      </c>
      <c r="H85" s="70">
        <f t="shared" si="19"/>
        <v>20000</v>
      </c>
      <c r="I85" s="70">
        <v>20000</v>
      </c>
    </row>
    <row r="86" spans="1:9" ht="13.15" customHeight="1" x14ac:dyDescent="0.2">
      <c r="A86" s="69" t="s">
        <v>101</v>
      </c>
      <c r="B86" s="70">
        <v>2000</v>
      </c>
      <c r="C86" s="68" t="s">
        <v>160</v>
      </c>
      <c r="D86" s="70">
        <v>10000</v>
      </c>
      <c r="E86" s="70">
        <f t="shared" si="16"/>
        <v>12000</v>
      </c>
      <c r="F86" s="70">
        <f t="shared" si="17"/>
        <v>14000</v>
      </c>
      <c r="G86" s="70">
        <f t="shared" si="18"/>
        <v>16000</v>
      </c>
      <c r="H86" s="70">
        <f t="shared" si="19"/>
        <v>18000</v>
      </c>
      <c r="I86" s="70">
        <v>18000</v>
      </c>
    </row>
    <row r="87" spans="1:9" ht="13.15" customHeight="1" x14ac:dyDescent="0.2">
      <c r="A87" s="69" t="s">
        <v>103</v>
      </c>
      <c r="B87" s="70">
        <v>5000</v>
      </c>
      <c r="C87" s="68" t="s">
        <v>88</v>
      </c>
      <c r="D87" s="70">
        <v>25000</v>
      </c>
      <c r="E87" s="70">
        <f t="shared" si="16"/>
        <v>30000</v>
      </c>
      <c r="F87" s="70">
        <f t="shared" si="17"/>
        <v>35000</v>
      </c>
      <c r="G87" s="70">
        <f t="shared" si="18"/>
        <v>40000</v>
      </c>
      <c r="H87" s="70">
        <f t="shared" si="19"/>
        <v>45000</v>
      </c>
      <c r="I87" s="70">
        <v>50000</v>
      </c>
    </row>
    <row r="88" spans="1:9" ht="13.15" customHeight="1" x14ac:dyDescent="0.2">
      <c r="A88" s="69" t="s">
        <v>104</v>
      </c>
      <c r="B88" s="68" t="s">
        <v>16</v>
      </c>
      <c r="C88" s="68" t="s">
        <v>16</v>
      </c>
      <c r="D88" s="70"/>
      <c r="E88" s="70" t="e">
        <f t="shared" si="16"/>
        <v>#VALUE!</v>
      </c>
      <c r="F88" s="70" t="e">
        <f t="shared" si="17"/>
        <v>#VALUE!</v>
      </c>
      <c r="G88" s="70" t="e">
        <f t="shared" si="18"/>
        <v>#VALUE!</v>
      </c>
      <c r="H88" s="70" t="e">
        <f t="shared" si="19"/>
        <v>#VALUE!</v>
      </c>
      <c r="I88" s="70"/>
    </row>
    <row r="89" spans="1:9" ht="13.15" customHeight="1" x14ac:dyDescent="0.2">
      <c r="A89" s="69" t="s">
        <v>105</v>
      </c>
      <c r="B89" s="68" t="s">
        <v>15</v>
      </c>
      <c r="C89" s="68" t="s">
        <v>16</v>
      </c>
      <c r="D89" s="70"/>
      <c r="E89" s="70" t="e">
        <f t="shared" si="16"/>
        <v>#VALUE!</v>
      </c>
      <c r="F89" s="70" t="e">
        <f t="shared" si="17"/>
        <v>#VALUE!</v>
      </c>
      <c r="G89" s="70" t="e">
        <f t="shared" si="18"/>
        <v>#VALUE!</v>
      </c>
      <c r="H89" s="70" t="e">
        <f t="shared" si="19"/>
        <v>#VALUE!</v>
      </c>
      <c r="I89" s="70"/>
    </row>
    <row r="90" spans="1:9" ht="13.15" customHeight="1" x14ac:dyDescent="0.2">
      <c r="A90" s="69" t="s">
        <v>106</v>
      </c>
      <c r="B90" s="70">
        <v>5000</v>
      </c>
      <c r="C90" s="68" t="s">
        <v>9</v>
      </c>
      <c r="D90" s="70">
        <v>35000</v>
      </c>
      <c r="E90" s="70">
        <f t="shared" si="16"/>
        <v>40000</v>
      </c>
      <c r="F90" s="70">
        <f t="shared" si="17"/>
        <v>45000</v>
      </c>
      <c r="G90" s="70">
        <f t="shared" si="18"/>
        <v>50000</v>
      </c>
      <c r="H90" s="70">
        <f t="shared" si="19"/>
        <v>55000</v>
      </c>
      <c r="I90" s="70">
        <v>60000</v>
      </c>
    </row>
    <row r="91" spans="1:9" ht="13.15" customHeight="1" x14ac:dyDescent="0.2">
      <c r="A91" s="69" t="s">
        <v>107</v>
      </c>
      <c r="B91" s="70">
        <v>5000</v>
      </c>
      <c r="C91" s="68" t="s">
        <v>88</v>
      </c>
      <c r="D91" s="70">
        <v>25000</v>
      </c>
      <c r="E91" s="70">
        <f t="shared" si="16"/>
        <v>30000</v>
      </c>
      <c r="F91" s="70">
        <f t="shared" si="17"/>
        <v>35000</v>
      </c>
      <c r="G91" s="70">
        <f t="shared" si="18"/>
        <v>40000</v>
      </c>
      <c r="H91" s="70">
        <f t="shared" si="19"/>
        <v>45000</v>
      </c>
      <c r="I91" s="70">
        <v>50000</v>
      </c>
    </row>
    <row r="92" spans="1:9" ht="13.15" customHeight="1" x14ac:dyDescent="0.2">
      <c r="A92" s="69" t="s">
        <v>282</v>
      </c>
      <c r="B92" s="70">
        <v>5000</v>
      </c>
      <c r="C92" s="68" t="s">
        <v>9</v>
      </c>
      <c r="D92" s="70">
        <v>35000</v>
      </c>
      <c r="E92" s="70">
        <f t="shared" si="16"/>
        <v>40000</v>
      </c>
      <c r="F92" s="70">
        <f t="shared" si="17"/>
        <v>45000</v>
      </c>
      <c r="G92" s="70">
        <f t="shared" si="18"/>
        <v>50000</v>
      </c>
      <c r="H92" s="70">
        <f t="shared" si="19"/>
        <v>55000</v>
      </c>
      <c r="I92" s="70">
        <v>60000</v>
      </c>
    </row>
    <row r="93" spans="1:9" ht="13.15" customHeight="1" x14ac:dyDescent="0.2">
      <c r="A93" s="69" t="s">
        <v>109</v>
      </c>
      <c r="B93" s="70">
        <v>5000</v>
      </c>
      <c r="C93" s="68" t="s">
        <v>9</v>
      </c>
      <c r="D93" s="70">
        <v>35000</v>
      </c>
      <c r="E93" s="70">
        <f t="shared" si="16"/>
        <v>40000</v>
      </c>
      <c r="F93" s="70">
        <f t="shared" si="17"/>
        <v>45000</v>
      </c>
      <c r="G93" s="70">
        <f t="shared" si="18"/>
        <v>50000</v>
      </c>
      <c r="H93" s="70">
        <f t="shared" si="19"/>
        <v>55000</v>
      </c>
      <c r="I93" s="70">
        <v>60000</v>
      </c>
    </row>
    <row r="94" spans="1:9" ht="13.15" customHeight="1" x14ac:dyDescent="0.2">
      <c r="A94" s="69" t="s">
        <v>110</v>
      </c>
      <c r="B94" s="70">
        <v>5000</v>
      </c>
      <c r="C94" s="68" t="s">
        <v>9</v>
      </c>
      <c r="D94" s="70">
        <v>35000</v>
      </c>
      <c r="E94" s="70">
        <f t="shared" si="16"/>
        <v>40000</v>
      </c>
      <c r="F94" s="70">
        <f t="shared" si="17"/>
        <v>45000</v>
      </c>
      <c r="G94" s="70">
        <f t="shared" si="18"/>
        <v>50000</v>
      </c>
      <c r="H94" s="70">
        <f t="shared" si="19"/>
        <v>55000</v>
      </c>
      <c r="I94" s="70">
        <v>60000</v>
      </c>
    </row>
    <row r="95" spans="1:9" ht="13.15" customHeight="1" x14ac:dyDescent="0.2">
      <c r="A95" s="69" t="s">
        <v>111</v>
      </c>
      <c r="B95" s="70">
        <v>5000</v>
      </c>
      <c r="C95" s="68" t="s">
        <v>9</v>
      </c>
      <c r="D95" s="70">
        <v>35000</v>
      </c>
      <c r="E95" s="70">
        <f t="shared" ref="E95:E106" si="20">$D95+($B95*1)</f>
        <v>40000</v>
      </c>
      <c r="F95" s="70">
        <f t="shared" ref="F95:F106" si="21">$D95+($B95*2)</f>
        <v>45000</v>
      </c>
      <c r="G95" s="70">
        <f t="shared" ref="G95:G106" si="22">$D95+($B95*3)</f>
        <v>50000</v>
      </c>
      <c r="H95" s="70">
        <f t="shared" ref="H95:H106" si="23">$D95+($B95*4)</f>
        <v>55000</v>
      </c>
      <c r="I95" s="70">
        <v>60000</v>
      </c>
    </row>
    <row r="96" spans="1:9" ht="13.15" customHeight="1" x14ac:dyDescent="0.2">
      <c r="A96" s="69" t="s">
        <v>112</v>
      </c>
      <c r="B96" s="70">
        <v>5000</v>
      </c>
      <c r="C96" s="68" t="s">
        <v>81</v>
      </c>
      <c r="D96" s="70">
        <v>30000</v>
      </c>
      <c r="E96" s="70">
        <f t="shared" si="20"/>
        <v>35000</v>
      </c>
      <c r="F96" s="70">
        <f t="shared" si="21"/>
        <v>40000</v>
      </c>
      <c r="G96" s="70">
        <f t="shared" si="22"/>
        <v>45000</v>
      </c>
      <c r="H96" s="70">
        <f t="shared" si="23"/>
        <v>50000</v>
      </c>
      <c r="I96" s="70">
        <v>55000</v>
      </c>
    </row>
    <row r="97" spans="1:10" ht="13.15" customHeight="1" x14ac:dyDescent="0.2">
      <c r="A97" s="69" t="s">
        <v>257</v>
      </c>
      <c r="B97" s="70">
        <v>5000</v>
      </c>
      <c r="C97" s="68" t="s">
        <v>9</v>
      </c>
      <c r="D97" s="70">
        <v>35000</v>
      </c>
      <c r="E97" s="70">
        <f t="shared" si="20"/>
        <v>40000</v>
      </c>
      <c r="F97" s="70">
        <f t="shared" si="21"/>
        <v>45000</v>
      </c>
      <c r="G97" s="70">
        <f t="shared" si="22"/>
        <v>50000</v>
      </c>
      <c r="H97" s="70">
        <f t="shared" si="23"/>
        <v>55000</v>
      </c>
      <c r="I97" s="70">
        <v>60000</v>
      </c>
    </row>
    <row r="98" spans="1:10" ht="13.15" customHeight="1" x14ac:dyDescent="0.2">
      <c r="A98" s="69" t="s">
        <v>258</v>
      </c>
      <c r="B98" s="70">
        <v>5000</v>
      </c>
      <c r="C98" s="68" t="s">
        <v>259</v>
      </c>
      <c r="D98" s="70">
        <v>60000</v>
      </c>
      <c r="E98" s="70">
        <f t="shared" si="20"/>
        <v>65000</v>
      </c>
      <c r="F98" s="70">
        <f t="shared" si="21"/>
        <v>70000</v>
      </c>
      <c r="G98" s="70">
        <f t="shared" si="22"/>
        <v>75000</v>
      </c>
      <c r="H98" s="70">
        <f t="shared" si="23"/>
        <v>80000</v>
      </c>
      <c r="I98" s="70">
        <v>80000</v>
      </c>
    </row>
    <row r="99" spans="1:10" ht="13.15" customHeight="1" x14ac:dyDescent="0.2">
      <c r="A99" s="69" t="s">
        <v>113</v>
      </c>
      <c r="B99" s="70">
        <v>5000</v>
      </c>
      <c r="C99" s="68" t="s">
        <v>9</v>
      </c>
      <c r="D99" s="70">
        <v>35000</v>
      </c>
      <c r="E99" s="70">
        <f t="shared" si="20"/>
        <v>40000</v>
      </c>
      <c r="F99" s="70">
        <f t="shared" si="21"/>
        <v>45000</v>
      </c>
      <c r="G99" s="70">
        <f t="shared" si="22"/>
        <v>50000</v>
      </c>
      <c r="H99" s="70">
        <f t="shared" si="23"/>
        <v>55000</v>
      </c>
      <c r="I99" s="70">
        <v>60000</v>
      </c>
    </row>
    <row r="100" spans="1:10" ht="13.15" customHeight="1" x14ac:dyDescent="0.2">
      <c r="A100" s="69" t="s">
        <v>114</v>
      </c>
      <c r="B100" s="70">
        <v>5000</v>
      </c>
      <c r="C100" s="68" t="s">
        <v>9</v>
      </c>
      <c r="D100" s="70">
        <v>35000</v>
      </c>
      <c r="E100" s="70">
        <f t="shared" si="20"/>
        <v>40000</v>
      </c>
      <c r="F100" s="70">
        <f t="shared" si="21"/>
        <v>45000</v>
      </c>
      <c r="G100" s="70">
        <f t="shared" si="22"/>
        <v>50000</v>
      </c>
      <c r="H100" s="70">
        <f t="shared" si="23"/>
        <v>55000</v>
      </c>
      <c r="I100" s="70">
        <v>60000</v>
      </c>
    </row>
    <row r="101" spans="1:10" ht="13.15" customHeight="1" x14ac:dyDescent="0.2">
      <c r="A101" s="69" t="s">
        <v>275</v>
      </c>
      <c r="B101" s="70">
        <v>5000</v>
      </c>
      <c r="C101" s="68" t="s">
        <v>67</v>
      </c>
      <c r="D101" s="70">
        <v>20000</v>
      </c>
      <c r="E101" s="70">
        <f t="shared" si="20"/>
        <v>25000</v>
      </c>
      <c r="F101" s="70">
        <f t="shared" si="21"/>
        <v>30000</v>
      </c>
      <c r="G101" s="70">
        <f t="shared" si="22"/>
        <v>35000</v>
      </c>
      <c r="H101" s="70">
        <f t="shared" si="23"/>
        <v>40000</v>
      </c>
      <c r="I101" s="70">
        <v>45000</v>
      </c>
    </row>
    <row r="102" spans="1:10" ht="13.15" customHeight="1" x14ac:dyDescent="0.2">
      <c r="A102" s="69" t="s">
        <v>115</v>
      </c>
      <c r="B102" s="70">
        <v>5000</v>
      </c>
      <c r="C102" s="68" t="s">
        <v>9</v>
      </c>
      <c r="D102" s="70">
        <v>35000</v>
      </c>
      <c r="E102" s="70">
        <f t="shared" si="20"/>
        <v>40000</v>
      </c>
      <c r="F102" s="70">
        <f t="shared" si="21"/>
        <v>45000</v>
      </c>
      <c r="G102" s="70">
        <f t="shared" si="22"/>
        <v>50000</v>
      </c>
      <c r="H102" s="70">
        <f t="shared" si="23"/>
        <v>55000</v>
      </c>
      <c r="I102" s="70">
        <v>60000</v>
      </c>
    </row>
    <row r="103" spans="1:10" ht="13.15" customHeight="1" x14ac:dyDescent="0.2">
      <c r="A103" s="69" t="s">
        <v>116</v>
      </c>
      <c r="B103" s="70">
        <v>5000</v>
      </c>
      <c r="C103" s="68" t="s">
        <v>9</v>
      </c>
      <c r="D103" s="70">
        <v>35000</v>
      </c>
      <c r="E103" s="70">
        <f t="shared" si="20"/>
        <v>40000</v>
      </c>
      <c r="F103" s="70">
        <f t="shared" si="21"/>
        <v>45000</v>
      </c>
      <c r="G103" s="70">
        <f t="shared" si="22"/>
        <v>50000</v>
      </c>
      <c r="H103" s="70">
        <f t="shared" si="23"/>
        <v>55000</v>
      </c>
      <c r="I103" s="70">
        <v>60000</v>
      </c>
    </row>
    <row r="104" spans="1:10" ht="13.15" customHeight="1" x14ac:dyDescent="0.2">
      <c r="A104" s="69" t="s">
        <v>117</v>
      </c>
      <c r="B104" s="68" t="s">
        <v>16</v>
      </c>
      <c r="C104" s="68" t="s">
        <v>15</v>
      </c>
      <c r="D104" s="70"/>
      <c r="E104" s="70" t="e">
        <f t="shared" si="20"/>
        <v>#VALUE!</v>
      </c>
      <c r="F104" s="70" t="e">
        <f t="shared" si="21"/>
        <v>#VALUE!</v>
      </c>
      <c r="G104" s="70" t="e">
        <f t="shared" si="22"/>
        <v>#VALUE!</v>
      </c>
      <c r="H104" s="70" t="e">
        <f t="shared" si="23"/>
        <v>#VALUE!</v>
      </c>
      <c r="I104" s="70"/>
    </row>
    <row r="105" spans="1:10" ht="13.15" customHeight="1" x14ac:dyDescent="0.2">
      <c r="A105" s="69" t="s">
        <v>118</v>
      </c>
      <c r="B105" s="70">
        <v>5000</v>
      </c>
      <c r="C105" s="68" t="s">
        <v>9</v>
      </c>
      <c r="D105" s="70">
        <v>35000</v>
      </c>
      <c r="E105" s="70">
        <f t="shared" si="20"/>
        <v>40000</v>
      </c>
      <c r="F105" s="70">
        <f t="shared" si="21"/>
        <v>45000</v>
      </c>
      <c r="G105" s="70">
        <f t="shared" si="22"/>
        <v>50000</v>
      </c>
      <c r="H105" s="70">
        <f t="shared" si="23"/>
        <v>55000</v>
      </c>
      <c r="I105" s="70">
        <v>60000</v>
      </c>
    </row>
    <row r="106" spans="1:10" ht="13.15" customHeight="1" x14ac:dyDescent="0.2">
      <c r="A106" s="69" t="s">
        <v>317</v>
      </c>
      <c r="B106" s="70">
        <v>5000</v>
      </c>
      <c r="C106" s="68" t="s">
        <v>67</v>
      </c>
      <c r="D106" s="70">
        <v>20000</v>
      </c>
      <c r="E106" s="70">
        <f t="shared" si="20"/>
        <v>25000</v>
      </c>
      <c r="F106" s="70">
        <f t="shared" si="21"/>
        <v>30000</v>
      </c>
      <c r="G106" s="70">
        <f t="shared" si="22"/>
        <v>35000</v>
      </c>
      <c r="H106" s="70">
        <f t="shared" si="23"/>
        <v>40000</v>
      </c>
      <c r="I106" s="70">
        <v>45000</v>
      </c>
    </row>
    <row r="107" spans="1:10" ht="13.15" customHeight="1" x14ac:dyDescent="0.2">
      <c r="A107" s="69" t="s">
        <v>119</v>
      </c>
      <c r="B107" s="68" t="s">
        <v>15</v>
      </c>
      <c r="C107" s="68" t="s">
        <v>16</v>
      </c>
      <c r="D107" s="70"/>
      <c r="E107" s="70" t="e">
        <f t="shared" ref="E107:E135" si="24">$D107+($B107*1)</f>
        <v>#VALUE!</v>
      </c>
      <c r="F107" s="70" t="e">
        <f t="shared" ref="F107:F135" si="25">$D107+($B107*2)</f>
        <v>#VALUE!</v>
      </c>
      <c r="G107" s="70" t="e">
        <f t="shared" ref="G107:G135" si="26">$D107+($B107*3)</f>
        <v>#VALUE!</v>
      </c>
      <c r="H107" s="70" t="e">
        <f t="shared" ref="H107:H135" si="27">$D107+($B107*4)</f>
        <v>#VALUE!</v>
      </c>
      <c r="I107" s="70"/>
    </row>
    <row r="108" spans="1:10" ht="13.15" customHeight="1" x14ac:dyDescent="0.2">
      <c r="A108" s="69" t="s">
        <v>120</v>
      </c>
      <c r="B108" s="70">
        <v>5000</v>
      </c>
      <c r="C108" s="68" t="s">
        <v>67</v>
      </c>
      <c r="D108" s="70">
        <v>20000</v>
      </c>
      <c r="E108" s="70">
        <f t="shared" si="24"/>
        <v>25000</v>
      </c>
      <c r="F108" s="70">
        <f t="shared" si="25"/>
        <v>30000</v>
      </c>
      <c r="G108" s="70">
        <f t="shared" si="26"/>
        <v>35000</v>
      </c>
      <c r="H108" s="70">
        <f t="shared" si="27"/>
        <v>40000</v>
      </c>
      <c r="I108" s="70">
        <v>45000</v>
      </c>
    </row>
    <row r="109" spans="1:10" ht="13.15" customHeight="1" x14ac:dyDescent="0.2">
      <c r="A109" s="69" t="s">
        <v>121</v>
      </c>
      <c r="B109" s="70">
        <v>5000</v>
      </c>
      <c r="C109" s="68" t="s">
        <v>9</v>
      </c>
      <c r="D109" s="70">
        <v>35000</v>
      </c>
      <c r="E109" s="70">
        <f t="shared" si="24"/>
        <v>40000</v>
      </c>
      <c r="F109" s="70">
        <f t="shared" si="25"/>
        <v>45000</v>
      </c>
      <c r="G109" s="70">
        <f t="shared" si="26"/>
        <v>50000</v>
      </c>
      <c r="H109" s="70">
        <f t="shared" si="27"/>
        <v>55000</v>
      </c>
      <c r="I109" s="70">
        <v>60000</v>
      </c>
    </row>
    <row r="110" spans="1:10" s="73" customFormat="1" ht="13.15" customHeight="1" x14ac:dyDescent="0.2">
      <c r="A110" s="69" t="s">
        <v>319</v>
      </c>
      <c r="B110" s="70">
        <v>5000</v>
      </c>
      <c r="C110" s="68" t="s">
        <v>9</v>
      </c>
      <c r="D110" s="70">
        <v>35000</v>
      </c>
      <c r="E110" s="70">
        <f t="shared" si="24"/>
        <v>40000</v>
      </c>
      <c r="F110" s="70">
        <f t="shared" si="25"/>
        <v>45000</v>
      </c>
      <c r="G110" s="70">
        <f t="shared" si="26"/>
        <v>50000</v>
      </c>
      <c r="H110" s="70">
        <f t="shared" si="27"/>
        <v>55000</v>
      </c>
      <c r="I110" s="70">
        <v>60000</v>
      </c>
    </row>
    <row r="111" spans="1:10" ht="13.15" customHeight="1" x14ac:dyDescent="0.2">
      <c r="A111" s="69" t="s">
        <v>122</v>
      </c>
      <c r="B111" s="68" t="s">
        <v>15</v>
      </c>
      <c r="C111" s="68" t="s">
        <v>16</v>
      </c>
      <c r="D111" s="70"/>
      <c r="E111" s="70" t="e">
        <f t="shared" si="24"/>
        <v>#VALUE!</v>
      </c>
      <c r="F111" s="70" t="e">
        <f t="shared" si="25"/>
        <v>#VALUE!</v>
      </c>
      <c r="G111" s="70" t="e">
        <f t="shared" si="26"/>
        <v>#VALUE!</v>
      </c>
      <c r="H111" s="70" t="e">
        <f t="shared" si="27"/>
        <v>#VALUE!</v>
      </c>
      <c r="I111" s="70"/>
      <c r="J111" s="73"/>
    </row>
    <row r="112" spans="1:10" ht="13.15" customHeight="1" x14ac:dyDescent="0.2">
      <c r="A112" s="69" t="s">
        <v>123</v>
      </c>
      <c r="B112" s="70">
        <v>5000</v>
      </c>
      <c r="C112" s="68" t="s">
        <v>124</v>
      </c>
      <c r="D112" s="70">
        <v>35000</v>
      </c>
      <c r="E112" s="70">
        <f t="shared" si="24"/>
        <v>40000</v>
      </c>
      <c r="F112" s="70">
        <f t="shared" si="25"/>
        <v>45000</v>
      </c>
      <c r="G112" s="70">
        <f t="shared" si="26"/>
        <v>50000</v>
      </c>
      <c r="H112" s="70">
        <f t="shared" si="27"/>
        <v>55000</v>
      </c>
      <c r="I112" s="70">
        <v>60000</v>
      </c>
      <c r="J112" s="73"/>
    </row>
    <row r="113" spans="1:10" ht="13.15" customHeight="1" x14ac:dyDescent="0.2">
      <c r="A113" s="69" t="s">
        <v>125</v>
      </c>
      <c r="B113" s="68" t="s">
        <v>15</v>
      </c>
      <c r="C113" s="68" t="s">
        <v>16</v>
      </c>
      <c r="D113" s="70"/>
      <c r="E113" s="70" t="e">
        <f t="shared" si="24"/>
        <v>#VALUE!</v>
      </c>
      <c r="F113" s="70" t="e">
        <f t="shared" si="25"/>
        <v>#VALUE!</v>
      </c>
      <c r="G113" s="70" t="e">
        <f t="shared" si="26"/>
        <v>#VALUE!</v>
      </c>
      <c r="H113" s="70" t="e">
        <f t="shared" si="27"/>
        <v>#VALUE!</v>
      </c>
      <c r="I113" s="70"/>
      <c r="J113" s="73"/>
    </row>
    <row r="114" spans="1:10" ht="13.15" customHeight="1" x14ac:dyDescent="0.2">
      <c r="A114" s="69" t="s">
        <v>126</v>
      </c>
      <c r="B114" s="70">
        <v>5000</v>
      </c>
      <c r="C114" s="68" t="s">
        <v>67</v>
      </c>
      <c r="D114" s="70">
        <v>20000</v>
      </c>
      <c r="E114" s="70">
        <f t="shared" si="24"/>
        <v>25000</v>
      </c>
      <c r="F114" s="70">
        <f t="shared" si="25"/>
        <v>30000</v>
      </c>
      <c r="G114" s="70">
        <f t="shared" si="26"/>
        <v>35000</v>
      </c>
      <c r="H114" s="70">
        <f t="shared" si="27"/>
        <v>40000</v>
      </c>
      <c r="I114" s="70">
        <v>45000</v>
      </c>
      <c r="J114" s="73"/>
    </row>
    <row r="115" spans="1:10" ht="13.15" customHeight="1" x14ac:dyDescent="0.2">
      <c r="A115" s="69" t="s">
        <v>127</v>
      </c>
      <c r="B115" s="70">
        <v>5000</v>
      </c>
      <c r="C115" s="68" t="s">
        <v>67</v>
      </c>
      <c r="D115" s="70">
        <v>20000</v>
      </c>
      <c r="E115" s="70">
        <f t="shared" si="24"/>
        <v>25000</v>
      </c>
      <c r="F115" s="70">
        <f t="shared" si="25"/>
        <v>30000</v>
      </c>
      <c r="G115" s="70">
        <f t="shared" si="26"/>
        <v>35000</v>
      </c>
      <c r="H115" s="70">
        <f t="shared" si="27"/>
        <v>40000</v>
      </c>
      <c r="I115" s="70">
        <v>45000</v>
      </c>
      <c r="J115" s="73"/>
    </row>
    <row r="116" spans="1:10" ht="13.15" customHeight="1" x14ac:dyDescent="0.2">
      <c r="A116" s="69" t="s">
        <v>128</v>
      </c>
      <c r="B116" s="70">
        <v>5000</v>
      </c>
      <c r="C116" s="68" t="s">
        <v>9</v>
      </c>
      <c r="D116" s="70">
        <v>35000</v>
      </c>
      <c r="E116" s="70">
        <f t="shared" si="24"/>
        <v>40000</v>
      </c>
      <c r="F116" s="70">
        <f t="shared" si="25"/>
        <v>45000</v>
      </c>
      <c r="G116" s="70">
        <f t="shared" si="26"/>
        <v>50000</v>
      </c>
      <c r="H116" s="70">
        <f t="shared" si="27"/>
        <v>55000</v>
      </c>
      <c r="I116" s="70">
        <v>60000</v>
      </c>
      <c r="J116" s="73"/>
    </row>
    <row r="117" spans="1:10" ht="13.15" customHeight="1" x14ac:dyDescent="0.2">
      <c r="A117" s="69" t="s">
        <v>129</v>
      </c>
      <c r="B117" s="77">
        <v>5000</v>
      </c>
      <c r="C117" s="68" t="s">
        <v>280</v>
      </c>
      <c r="D117" s="70">
        <v>40000</v>
      </c>
      <c r="E117" s="70">
        <f t="shared" si="24"/>
        <v>45000</v>
      </c>
      <c r="F117" s="70">
        <f t="shared" si="25"/>
        <v>50000</v>
      </c>
      <c r="G117" s="70">
        <f t="shared" si="26"/>
        <v>55000</v>
      </c>
      <c r="H117" s="70">
        <f t="shared" si="27"/>
        <v>60000</v>
      </c>
      <c r="I117" s="70">
        <v>65000</v>
      </c>
      <c r="J117" s="73"/>
    </row>
    <row r="118" spans="1:10" ht="13.15" customHeight="1" x14ac:dyDescent="0.2">
      <c r="A118" s="69" t="s">
        <v>130</v>
      </c>
      <c r="B118" s="70">
        <v>5000</v>
      </c>
      <c r="C118" s="68" t="s">
        <v>9</v>
      </c>
      <c r="D118" s="70">
        <v>35000</v>
      </c>
      <c r="E118" s="70">
        <f t="shared" si="24"/>
        <v>40000</v>
      </c>
      <c r="F118" s="70">
        <f t="shared" si="25"/>
        <v>45000</v>
      </c>
      <c r="G118" s="70">
        <f t="shared" si="26"/>
        <v>50000</v>
      </c>
      <c r="H118" s="70">
        <f t="shared" si="27"/>
        <v>55000</v>
      </c>
      <c r="I118" s="70">
        <v>60000</v>
      </c>
      <c r="J118" s="73"/>
    </row>
    <row r="119" spans="1:10" ht="13.15" customHeight="1" x14ac:dyDescent="0.2">
      <c r="A119" s="74" t="s">
        <v>291</v>
      </c>
      <c r="B119" s="72">
        <v>5000</v>
      </c>
      <c r="C119" s="68" t="s">
        <v>280</v>
      </c>
      <c r="D119" s="70">
        <v>40000</v>
      </c>
      <c r="E119" s="70">
        <f t="shared" si="24"/>
        <v>45000</v>
      </c>
      <c r="F119" s="70">
        <f t="shared" si="25"/>
        <v>50000</v>
      </c>
      <c r="G119" s="70">
        <f t="shared" si="26"/>
        <v>55000</v>
      </c>
      <c r="H119" s="70">
        <f t="shared" si="27"/>
        <v>60000</v>
      </c>
      <c r="I119" s="70">
        <v>65000</v>
      </c>
      <c r="J119" s="73"/>
    </row>
    <row r="120" spans="1:10" s="85" customFormat="1" ht="13.15" customHeight="1" x14ac:dyDescent="0.2">
      <c r="A120" s="82" t="s">
        <v>329</v>
      </c>
      <c r="B120" s="91">
        <v>5000</v>
      </c>
      <c r="C120" s="84" t="s">
        <v>16</v>
      </c>
      <c r="D120" s="83"/>
      <c r="E120" s="83">
        <f t="shared" si="24"/>
        <v>5000</v>
      </c>
      <c r="F120" s="83">
        <f t="shared" si="25"/>
        <v>10000</v>
      </c>
      <c r="G120" s="83">
        <f t="shared" si="26"/>
        <v>15000</v>
      </c>
      <c r="H120" s="83">
        <f t="shared" si="27"/>
        <v>20000</v>
      </c>
      <c r="I120" s="83"/>
    </row>
    <row r="121" spans="1:10" ht="13.15" customHeight="1" x14ac:dyDescent="0.2">
      <c r="A121" s="69" t="s">
        <v>131</v>
      </c>
      <c r="B121" s="70">
        <v>5000</v>
      </c>
      <c r="C121" s="68" t="s">
        <v>9</v>
      </c>
      <c r="D121" s="70">
        <v>35000</v>
      </c>
      <c r="E121" s="70">
        <f t="shared" si="24"/>
        <v>40000</v>
      </c>
      <c r="F121" s="70">
        <f t="shared" si="25"/>
        <v>45000</v>
      </c>
      <c r="G121" s="70">
        <f t="shared" si="26"/>
        <v>50000</v>
      </c>
      <c r="H121" s="70">
        <f t="shared" si="27"/>
        <v>55000</v>
      </c>
      <c r="I121" s="70">
        <v>60000</v>
      </c>
      <c r="J121" s="73"/>
    </row>
    <row r="122" spans="1:10" ht="13.15" customHeight="1" x14ac:dyDescent="0.2">
      <c r="A122" s="69" t="s">
        <v>132</v>
      </c>
      <c r="B122" s="70">
        <v>5000</v>
      </c>
      <c r="C122" s="68" t="s">
        <v>9</v>
      </c>
      <c r="D122" s="70">
        <v>35000</v>
      </c>
      <c r="E122" s="70">
        <f t="shared" si="24"/>
        <v>40000</v>
      </c>
      <c r="F122" s="70">
        <f t="shared" si="25"/>
        <v>45000</v>
      </c>
      <c r="G122" s="70">
        <f t="shared" si="26"/>
        <v>50000</v>
      </c>
      <c r="H122" s="70">
        <f t="shared" si="27"/>
        <v>55000</v>
      </c>
      <c r="I122" s="70">
        <v>60000</v>
      </c>
      <c r="J122" s="73"/>
    </row>
    <row r="123" spans="1:10" ht="13.15" customHeight="1" x14ac:dyDescent="0.2">
      <c r="A123" s="69" t="s">
        <v>133</v>
      </c>
      <c r="B123" s="70">
        <v>5000</v>
      </c>
      <c r="C123" s="68" t="s">
        <v>9</v>
      </c>
      <c r="D123" s="70">
        <v>35000</v>
      </c>
      <c r="E123" s="70">
        <f t="shared" si="24"/>
        <v>40000</v>
      </c>
      <c r="F123" s="70">
        <f t="shared" si="25"/>
        <v>45000</v>
      </c>
      <c r="G123" s="70">
        <f t="shared" si="26"/>
        <v>50000</v>
      </c>
      <c r="H123" s="70">
        <f t="shared" si="27"/>
        <v>55000</v>
      </c>
      <c r="I123" s="70">
        <v>60000</v>
      </c>
      <c r="J123" s="73"/>
    </row>
    <row r="124" spans="1:10" ht="13.15" customHeight="1" x14ac:dyDescent="0.2">
      <c r="A124" s="69" t="s">
        <v>134</v>
      </c>
      <c r="B124" s="68" t="s">
        <v>15</v>
      </c>
      <c r="C124" s="68" t="s">
        <v>16</v>
      </c>
      <c r="D124" s="70"/>
      <c r="E124" s="70" t="e">
        <f t="shared" si="24"/>
        <v>#VALUE!</v>
      </c>
      <c r="F124" s="70" t="e">
        <f t="shared" si="25"/>
        <v>#VALUE!</v>
      </c>
      <c r="G124" s="70" t="e">
        <f t="shared" si="26"/>
        <v>#VALUE!</v>
      </c>
      <c r="H124" s="70" t="e">
        <f t="shared" si="27"/>
        <v>#VALUE!</v>
      </c>
      <c r="I124" s="70"/>
      <c r="J124" s="73"/>
    </row>
    <row r="125" spans="1:10" ht="13.15" customHeight="1" x14ac:dyDescent="0.2">
      <c r="A125" s="69" t="s">
        <v>135</v>
      </c>
      <c r="B125" s="70">
        <v>5000</v>
      </c>
      <c r="C125" s="68" t="s">
        <v>9</v>
      </c>
      <c r="D125" s="70">
        <v>35000</v>
      </c>
      <c r="E125" s="70">
        <f t="shared" si="24"/>
        <v>40000</v>
      </c>
      <c r="F125" s="70">
        <f t="shared" si="25"/>
        <v>45000</v>
      </c>
      <c r="G125" s="70">
        <f t="shared" si="26"/>
        <v>50000</v>
      </c>
      <c r="H125" s="70">
        <f t="shared" si="27"/>
        <v>55000</v>
      </c>
      <c r="I125" s="70">
        <v>60000</v>
      </c>
      <c r="J125" s="73"/>
    </row>
    <row r="126" spans="1:10" ht="13.15" customHeight="1" x14ac:dyDescent="0.2">
      <c r="A126" s="69" t="s">
        <v>136</v>
      </c>
      <c r="B126" s="68" t="s">
        <v>15</v>
      </c>
      <c r="C126" s="68" t="s">
        <v>16</v>
      </c>
      <c r="D126" s="70"/>
      <c r="E126" s="70" t="e">
        <f t="shared" si="24"/>
        <v>#VALUE!</v>
      </c>
      <c r="F126" s="70" t="e">
        <f t="shared" si="25"/>
        <v>#VALUE!</v>
      </c>
      <c r="G126" s="70" t="e">
        <f t="shared" si="26"/>
        <v>#VALUE!</v>
      </c>
      <c r="H126" s="70" t="e">
        <f t="shared" si="27"/>
        <v>#VALUE!</v>
      </c>
      <c r="I126" s="70"/>
      <c r="J126" s="73"/>
    </row>
    <row r="127" spans="1:10" ht="13.15" customHeight="1" x14ac:dyDescent="0.2">
      <c r="A127" s="69" t="s">
        <v>137</v>
      </c>
      <c r="B127" s="70">
        <v>3000</v>
      </c>
      <c r="C127" s="68" t="s">
        <v>302</v>
      </c>
      <c r="D127" s="70">
        <v>18000</v>
      </c>
      <c r="E127" s="70">
        <f t="shared" si="24"/>
        <v>21000</v>
      </c>
      <c r="F127" s="70">
        <f t="shared" si="25"/>
        <v>24000</v>
      </c>
      <c r="G127" s="70">
        <f t="shared" si="26"/>
        <v>27000</v>
      </c>
      <c r="H127" s="70">
        <f t="shared" si="27"/>
        <v>30000</v>
      </c>
      <c r="I127" s="70">
        <v>30000</v>
      </c>
      <c r="J127" s="73"/>
    </row>
    <row r="128" spans="1:10" ht="13.15" customHeight="1" x14ac:dyDescent="0.2">
      <c r="A128" s="69" t="s">
        <v>138</v>
      </c>
      <c r="B128" s="70">
        <v>2000</v>
      </c>
      <c r="C128" s="68" t="s">
        <v>160</v>
      </c>
      <c r="D128" s="70">
        <v>10000</v>
      </c>
      <c r="E128" s="70">
        <f t="shared" si="24"/>
        <v>12000</v>
      </c>
      <c r="F128" s="70">
        <f t="shared" si="25"/>
        <v>14000</v>
      </c>
      <c r="G128" s="70">
        <f t="shared" si="26"/>
        <v>16000</v>
      </c>
      <c r="H128" s="70">
        <f t="shared" si="27"/>
        <v>18000</v>
      </c>
      <c r="I128" s="70">
        <v>18000</v>
      </c>
      <c r="J128" s="73"/>
    </row>
    <row r="129" spans="1:10" ht="13.15" customHeight="1" x14ac:dyDescent="0.2">
      <c r="A129" s="69" t="s">
        <v>139</v>
      </c>
      <c r="B129" s="70">
        <v>3000</v>
      </c>
      <c r="C129" s="68" t="s">
        <v>303</v>
      </c>
      <c r="D129" s="70">
        <v>15000</v>
      </c>
      <c r="E129" s="70">
        <f t="shared" si="24"/>
        <v>18000</v>
      </c>
      <c r="F129" s="70">
        <f t="shared" si="25"/>
        <v>21000</v>
      </c>
      <c r="G129" s="70">
        <f t="shared" si="26"/>
        <v>24000</v>
      </c>
      <c r="H129" s="70">
        <f t="shared" si="27"/>
        <v>27000</v>
      </c>
      <c r="I129" s="70">
        <v>30000</v>
      </c>
      <c r="J129" s="73"/>
    </row>
    <row r="130" spans="1:10" ht="13.15" customHeight="1" x14ac:dyDescent="0.2">
      <c r="A130" s="69" t="s">
        <v>141</v>
      </c>
      <c r="B130" s="70">
        <v>3000</v>
      </c>
      <c r="C130" s="68" t="s">
        <v>303</v>
      </c>
      <c r="D130" s="70">
        <v>15000</v>
      </c>
      <c r="E130" s="70">
        <f t="shared" si="24"/>
        <v>18000</v>
      </c>
      <c r="F130" s="70">
        <f t="shared" si="25"/>
        <v>21000</v>
      </c>
      <c r="G130" s="70">
        <f t="shared" si="26"/>
        <v>24000</v>
      </c>
      <c r="H130" s="70">
        <f t="shared" si="27"/>
        <v>27000</v>
      </c>
      <c r="I130" s="70">
        <v>30000</v>
      </c>
      <c r="J130" s="73"/>
    </row>
    <row r="131" spans="1:10" ht="13.15" customHeight="1" x14ac:dyDescent="0.2">
      <c r="A131" s="69" t="s">
        <v>142</v>
      </c>
      <c r="B131" s="70">
        <v>3000</v>
      </c>
      <c r="C131" s="68" t="s">
        <v>303</v>
      </c>
      <c r="D131" s="70">
        <v>15000</v>
      </c>
      <c r="E131" s="70">
        <f t="shared" si="24"/>
        <v>18000</v>
      </c>
      <c r="F131" s="70">
        <f t="shared" si="25"/>
        <v>21000</v>
      </c>
      <c r="G131" s="70">
        <f t="shared" si="26"/>
        <v>24000</v>
      </c>
      <c r="H131" s="70">
        <f t="shared" si="27"/>
        <v>27000</v>
      </c>
      <c r="I131" s="70">
        <v>30000</v>
      </c>
      <c r="J131" s="73"/>
    </row>
    <row r="132" spans="1:10" ht="13.15" customHeight="1" x14ac:dyDescent="0.2">
      <c r="A132" s="69" t="s">
        <v>143</v>
      </c>
      <c r="B132" s="70">
        <v>5000</v>
      </c>
      <c r="C132" s="68" t="s">
        <v>67</v>
      </c>
      <c r="D132" s="70">
        <v>20000</v>
      </c>
      <c r="E132" s="70">
        <f t="shared" si="24"/>
        <v>25000</v>
      </c>
      <c r="F132" s="70">
        <f t="shared" si="25"/>
        <v>30000</v>
      </c>
      <c r="G132" s="70">
        <f t="shared" si="26"/>
        <v>35000</v>
      </c>
      <c r="H132" s="70">
        <f t="shared" si="27"/>
        <v>40000</v>
      </c>
      <c r="I132" s="70">
        <v>45000</v>
      </c>
      <c r="J132" s="73"/>
    </row>
    <row r="133" spans="1:10" ht="13.15" customHeight="1" x14ac:dyDescent="0.2">
      <c r="A133" s="69" t="s">
        <v>144</v>
      </c>
      <c r="B133" s="70">
        <v>2000</v>
      </c>
      <c r="C133" s="68" t="s">
        <v>304</v>
      </c>
      <c r="D133" s="70">
        <v>15000</v>
      </c>
      <c r="E133" s="70">
        <f t="shared" si="24"/>
        <v>17000</v>
      </c>
      <c r="F133" s="70">
        <f t="shared" si="25"/>
        <v>19000</v>
      </c>
      <c r="G133" s="70">
        <f t="shared" si="26"/>
        <v>21000</v>
      </c>
      <c r="H133" s="70">
        <f t="shared" si="27"/>
        <v>23000</v>
      </c>
      <c r="I133" s="70">
        <v>25000</v>
      </c>
      <c r="J133" s="73"/>
    </row>
    <row r="134" spans="1:10" ht="13.15" customHeight="1" x14ac:dyDescent="0.2">
      <c r="A134" s="69" t="s">
        <v>145</v>
      </c>
      <c r="B134" s="68" t="s">
        <v>15</v>
      </c>
      <c r="C134" s="68" t="s">
        <v>16</v>
      </c>
      <c r="D134" s="70"/>
      <c r="E134" s="70" t="e">
        <f t="shared" si="24"/>
        <v>#VALUE!</v>
      </c>
      <c r="F134" s="70" t="e">
        <f t="shared" si="25"/>
        <v>#VALUE!</v>
      </c>
      <c r="G134" s="70" t="e">
        <f t="shared" si="26"/>
        <v>#VALUE!</v>
      </c>
      <c r="H134" s="70" t="e">
        <f t="shared" si="27"/>
        <v>#VALUE!</v>
      </c>
      <c r="I134" s="70"/>
      <c r="J134" s="73"/>
    </row>
    <row r="135" spans="1:10" ht="13.15" customHeight="1" x14ac:dyDescent="0.2">
      <c r="A135" s="69" t="s">
        <v>146</v>
      </c>
      <c r="B135" s="68" t="s">
        <v>15</v>
      </c>
      <c r="C135" s="68" t="s">
        <v>16</v>
      </c>
      <c r="D135" s="70"/>
      <c r="E135" s="70" t="e">
        <f t="shared" si="24"/>
        <v>#VALUE!</v>
      </c>
      <c r="F135" s="70" t="e">
        <f t="shared" si="25"/>
        <v>#VALUE!</v>
      </c>
      <c r="G135" s="70" t="e">
        <f t="shared" si="26"/>
        <v>#VALUE!</v>
      </c>
      <c r="H135" s="70" t="e">
        <f t="shared" si="27"/>
        <v>#VALUE!</v>
      </c>
      <c r="I135" s="70"/>
      <c r="J135" s="73"/>
    </row>
    <row r="136" spans="1:10" ht="13.15" customHeight="1" x14ac:dyDescent="0.2">
      <c r="A136" s="69" t="s">
        <v>261</v>
      </c>
      <c r="B136" s="70">
        <v>5000</v>
      </c>
      <c r="C136" s="68" t="s">
        <v>305</v>
      </c>
      <c r="D136" s="70">
        <v>15000</v>
      </c>
      <c r="E136" s="70"/>
      <c r="F136" s="70"/>
      <c r="G136" s="70"/>
      <c r="H136" s="70"/>
      <c r="I136" s="70">
        <v>35000</v>
      </c>
      <c r="J136" s="73"/>
    </row>
    <row r="137" spans="1:10" ht="13.15" customHeight="1" x14ac:dyDescent="0.2">
      <c r="A137" s="69" t="s">
        <v>147</v>
      </c>
      <c r="B137" s="70">
        <v>5000</v>
      </c>
      <c r="C137" s="68" t="s">
        <v>67</v>
      </c>
      <c r="D137" s="70">
        <v>20000</v>
      </c>
      <c r="E137" s="70">
        <f t="shared" ref="E137:E175" si="28">$D137+($B137*1)</f>
        <v>25000</v>
      </c>
      <c r="F137" s="70">
        <f t="shared" ref="F137:F175" si="29">$D137+($B137*2)</f>
        <v>30000</v>
      </c>
      <c r="G137" s="70">
        <f t="shared" ref="G137:G175" si="30">$D137+($B137*3)</f>
        <v>35000</v>
      </c>
      <c r="H137" s="70">
        <f t="shared" ref="H137:H175" si="31">$D137+($B137*4)</f>
        <v>40000</v>
      </c>
      <c r="I137" s="70">
        <v>45000</v>
      </c>
      <c r="J137" s="73"/>
    </row>
    <row r="138" spans="1:10" s="73" customFormat="1" ht="13.15" customHeight="1" x14ac:dyDescent="0.2">
      <c r="A138" s="69" t="s">
        <v>322</v>
      </c>
      <c r="B138" s="70">
        <v>5000</v>
      </c>
      <c r="C138" s="68" t="s">
        <v>67</v>
      </c>
      <c r="D138" s="70">
        <v>20000</v>
      </c>
      <c r="E138" s="70">
        <f t="shared" si="28"/>
        <v>25000</v>
      </c>
      <c r="F138" s="70">
        <f t="shared" si="29"/>
        <v>30000</v>
      </c>
      <c r="G138" s="70">
        <f t="shared" si="30"/>
        <v>35000</v>
      </c>
      <c r="H138" s="70">
        <f t="shared" si="31"/>
        <v>40000</v>
      </c>
      <c r="I138" s="70">
        <v>45000</v>
      </c>
    </row>
    <row r="139" spans="1:10" ht="13.15" customHeight="1" x14ac:dyDescent="0.2">
      <c r="A139" s="69" t="s">
        <v>148</v>
      </c>
      <c r="B139" s="70">
        <v>5000</v>
      </c>
      <c r="C139" s="68" t="s">
        <v>67</v>
      </c>
      <c r="D139" s="70">
        <v>20000</v>
      </c>
      <c r="E139" s="70">
        <f t="shared" si="28"/>
        <v>25000</v>
      </c>
      <c r="F139" s="70">
        <f t="shared" si="29"/>
        <v>30000</v>
      </c>
      <c r="G139" s="70">
        <f t="shared" si="30"/>
        <v>35000</v>
      </c>
      <c r="H139" s="70">
        <f t="shared" si="31"/>
        <v>40000</v>
      </c>
      <c r="I139" s="70">
        <v>45000</v>
      </c>
      <c r="J139" s="73"/>
    </row>
    <row r="140" spans="1:10" ht="13.15" customHeight="1" x14ac:dyDescent="0.2">
      <c r="A140" s="69" t="s">
        <v>149</v>
      </c>
      <c r="B140" s="70">
        <v>5000</v>
      </c>
      <c r="C140" s="68" t="s">
        <v>81</v>
      </c>
      <c r="D140" s="70">
        <v>35000</v>
      </c>
      <c r="E140" s="70">
        <f t="shared" si="28"/>
        <v>40000</v>
      </c>
      <c r="F140" s="70">
        <f t="shared" si="29"/>
        <v>45000</v>
      </c>
      <c r="G140" s="70">
        <f t="shared" si="30"/>
        <v>50000</v>
      </c>
      <c r="H140" s="70">
        <f t="shared" si="31"/>
        <v>55000</v>
      </c>
      <c r="I140" s="70">
        <v>55000</v>
      </c>
      <c r="J140" s="73"/>
    </row>
    <row r="141" spans="1:10" ht="13.15" customHeight="1" x14ac:dyDescent="0.2">
      <c r="A141" s="74" t="s">
        <v>292</v>
      </c>
      <c r="B141" s="77">
        <v>5000</v>
      </c>
      <c r="C141" s="68" t="s">
        <v>280</v>
      </c>
      <c r="D141" s="70">
        <v>40000</v>
      </c>
      <c r="E141" s="70">
        <f t="shared" si="28"/>
        <v>45000</v>
      </c>
      <c r="F141" s="70">
        <f t="shared" si="29"/>
        <v>50000</v>
      </c>
      <c r="G141" s="70">
        <f t="shared" si="30"/>
        <v>55000</v>
      </c>
      <c r="H141" s="70">
        <f t="shared" si="31"/>
        <v>60000</v>
      </c>
      <c r="I141" s="70">
        <v>65000</v>
      </c>
      <c r="J141" s="73"/>
    </row>
    <row r="142" spans="1:10" ht="13.15" customHeight="1" x14ac:dyDescent="0.2">
      <c r="A142" s="69" t="s">
        <v>150</v>
      </c>
      <c r="B142" s="70">
        <v>5000</v>
      </c>
      <c r="C142" s="68" t="s">
        <v>67</v>
      </c>
      <c r="D142" s="70">
        <v>20000</v>
      </c>
      <c r="E142" s="70">
        <f t="shared" si="28"/>
        <v>25000</v>
      </c>
      <c r="F142" s="70">
        <f t="shared" si="29"/>
        <v>30000</v>
      </c>
      <c r="G142" s="70">
        <f t="shared" si="30"/>
        <v>35000</v>
      </c>
      <c r="H142" s="70">
        <f t="shared" si="31"/>
        <v>40000</v>
      </c>
      <c r="I142" s="70">
        <v>45000</v>
      </c>
      <c r="J142" s="73"/>
    </row>
    <row r="143" spans="1:10" ht="13.15" customHeight="1" x14ac:dyDescent="0.2">
      <c r="A143" s="69" t="s">
        <v>151</v>
      </c>
      <c r="B143" s="70">
        <v>5000</v>
      </c>
      <c r="C143" s="68" t="s">
        <v>9</v>
      </c>
      <c r="D143" s="70">
        <v>35000</v>
      </c>
      <c r="E143" s="70">
        <f t="shared" si="28"/>
        <v>40000</v>
      </c>
      <c r="F143" s="70">
        <f t="shared" si="29"/>
        <v>45000</v>
      </c>
      <c r="G143" s="70">
        <f t="shared" si="30"/>
        <v>50000</v>
      </c>
      <c r="H143" s="70">
        <f t="shared" si="31"/>
        <v>55000</v>
      </c>
      <c r="I143" s="70">
        <v>60000</v>
      </c>
      <c r="J143" s="73"/>
    </row>
    <row r="144" spans="1:10" ht="13.15" customHeight="1" x14ac:dyDescent="0.2">
      <c r="A144" s="69" t="s">
        <v>152</v>
      </c>
      <c r="B144" s="70">
        <v>5000</v>
      </c>
      <c r="C144" s="68" t="s">
        <v>9</v>
      </c>
      <c r="D144" s="70">
        <v>35000</v>
      </c>
      <c r="E144" s="70">
        <f t="shared" si="28"/>
        <v>40000</v>
      </c>
      <c r="F144" s="70">
        <f t="shared" si="29"/>
        <v>45000</v>
      </c>
      <c r="G144" s="70">
        <f t="shared" si="30"/>
        <v>50000</v>
      </c>
      <c r="H144" s="70">
        <f t="shared" si="31"/>
        <v>55000</v>
      </c>
      <c r="I144" s="70">
        <v>60000</v>
      </c>
      <c r="J144" s="73"/>
    </row>
    <row r="145" spans="1:10" ht="13.15" customHeight="1" x14ac:dyDescent="0.2">
      <c r="A145" s="69" t="s">
        <v>153</v>
      </c>
      <c r="B145" s="70">
        <v>5000</v>
      </c>
      <c r="C145" s="68" t="s">
        <v>9</v>
      </c>
      <c r="D145" s="70">
        <v>35000</v>
      </c>
      <c r="E145" s="70">
        <f t="shared" si="28"/>
        <v>40000</v>
      </c>
      <c r="F145" s="70">
        <f t="shared" si="29"/>
        <v>45000</v>
      </c>
      <c r="G145" s="70">
        <f t="shared" si="30"/>
        <v>50000</v>
      </c>
      <c r="H145" s="70">
        <f t="shared" si="31"/>
        <v>55000</v>
      </c>
      <c r="I145" s="70">
        <v>60000</v>
      </c>
      <c r="J145" s="73"/>
    </row>
    <row r="146" spans="1:10" ht="13.15" customHeight="1" x14ac:dyDescent="0.2">
      <c r="A146" s="69" t="s">
        <v>154</v>
      </c>
      <c r="B146" s="68" t="s">
        <v>15</v>
      </c>
      <c r="C146" s="68" t="s">
        <v>16</v>
      </c>
      <c r="D146" s="70"/>
      <c r="E146" s="70" t="e">
        <f t="shared" si="28"/>
        <v>#VALUE!</v>
      </c>
      <c r="F146" s="70" t="e">
        <f t="shared" si="29"/>
        <v>#VALUE!</v>
      </c>
      <c r="G146" s="70" t="e">
        <f t="shared" si="30"/>
        <v>#VALUE!</v>
      </c>
      <c r="H146" s="70" t="e">
        <f t="shared" si="31"/>
        <v>#VALUE!</v>
      </c>
      <c r="I146" s="70"/>
      <c r="J146" s="73"/>
    </row>
    <row r="147" spans="1:10" ht="13.15" customHeight="1" x14ac:dyDescent="0.2">
      <c r="A147" s="74" t="s">
        <v>293</v>
      </c>
      <c r="B147" s="70">
        <v>5000</v>
      </c>
      <c r="C147" s="68" t="s">
        <v>67</v>
      </c>
      <c r="D147" s="70">
        <v>20000</v>
      </c>
      <c r="E147" s="70">
        <f t="shared" si="28"/>
        <v>25000</v>
      </c>
      <c r="F147" s="70">
        <f t="shared" si="29"/>
        <v>30000</v>
      </c>
      <c r="G147" s="70">
        <f t="shared" si="30"/>
        <v>35000</v>
      </c>
      <c r="H147" s="70">
        <f t="shared" si="31"/>
        <v>40000</v>
      </c>
      <c r="I147" s="70">
        <v>45000</v>
      </c>
      <c r="J147" s="73"/>
    </row>
    <row r="148" spans="1:10" ht="13.15" customHeight="1" x14ac:dyDescent="0.2">
      <c r="A148" s="69" t="s">
        <v>155</v>
      </c>
      <c r="B148" s="70">
        <v>5000</v>
      </c>
      <c r="C148" s="68" t="s">
        <v>67</v>
      </c>
      <c r="D148" s="70">
        <v>20000</v>
      </c>
      <c r="E148" s="70">
        <f t="shared" si="28"/>
        <v>25000</v>
      </c>
      <c r="F148" s="70">
        <f t="shared" si="29"/>
        <v>30000</v>
      </c>
      <c r="G148" s="70">
        <f t="shared" si="30"/>
        <v>35000</v>
      </c>
      <c r="H148" s="70">
        <f t="shared" si="31"/>
        <v>40000</v>
      </c>
      <c r="I148" s="70">
        <v>45000</v>
      </c>
      <c r="J148" s="73"/>
    </row>
    <row r="149" spans="1:10" ht="13.15" customHeight="1" x14ac:dyDescent="0.2">
      <c r="A149" s="69" t="s">
        <v>156</v>
      </c>
      <c r="B149" s="70">
        <v>5000</v>
      </c>
      <c r="C149" s="68" t="s">
        <v>67</v>
      </c>
      <c r="D149" s="70">
        <v>20000</v>
      </c>
      <c r="E149" s="70">
        <f t="shared" si="28"/>
        <v>25000</v>
      </c>
      <c r="F149" s="70">
        <f t="shared" si="29"/>
        <v>30000</v>
      </c>
      <c r="G149" s="70">
        <f t="shared" si="30"/>
        <v>35000</v>
      </c>
      <c r="H149" s="70">
        <f t="shared" si="31"/>
        <v>40000</v>
      </c>
      <c r="I149" s="70">
        <v>45000</v>
      </c>
      <c r="J149" s="73"/>
    </row>
    <row r="150" spans="1:10" ht="13.15" customHeight="1" x14ac:dyDescent="0.2">
      <c r="A150" s="69" t="s">
        <v>157</v>
      </c>
      <c r="B150" s="70">
        <v>2000</v>
      </c>
      <c r="C150" s="68" t="s">
        <v>160</v>
      </c>
      <c r="D150" s="70">
        <v>10000</v>
      </c>
      <c r="E150" s="70">
        <f t="shared" si="28"/>
        <v>12000</v>
      </c>
      <c r="F150" s="70">
        <f t="shared" si="29"/>
        <v>14000</v>
      </c>
      <c r="G150" s="70">
        <f t="shared" si="30"/>
        <v>16000</v>
      </c>
      <c r="H150" s="70">
        <f t="shared" si="31"/>
        <v>18000</v>
      </c>
      <c r="I150" s="70">
        <v>18000</v>
      </c>
      <c r="J150" s="73"/>
    </row>
    <row r="151" spans="1:10" ht="13.15" customHeight="1" x14ac:dyDescent="0.2">
      <c r="A151" s="69" t="s">
        <v>158</v>
      </c>
      <c r="B151" s="70">
        <v>5000</v>
      </c>
      <c r="C151" s="68" t="s">
        <v>88</v>
      </c>
      <c r="D151" s="70">
        <v>25000</v>
      </c>
      <c r="E151" s="70">
        <f t="shared" si="28"/>
        <v>30000</v>
      </c>
      <c r="F151" s="70">
        <f t="shared" si="29"/>
        <v>35000</v>
      </c>
      <c r="G151" s="70">
        <f t="shared" si="30"/>
        <v>40000</v>
      </c>
      <c r="H151" s="70">
        <f t="shared" si="31"/>
        <v>45000</v>
      </c>
      <c r="I151" s="70">
        <v>50000</v>
      </c>
      <c r="J151" s="73"/>
    </row>
    <row r="152" spans="1:10" ht="13.15" customHeight="1" x14ac:dyDescent="0.2">
      <c r="A152" s="69" t="s">
        <v>159</v>
      </c>
      <c r="B152" s="70">
        <v>2000</v>
      </c>
      <c r="C152" s="68" t="s">
        <v>160</v>
      </c>
      <c r="D152" s="70">
        <v>10000</v>
      </c>
      <c r="E152" s="70">
        <f t="shared" si="28"/>
        <v>12000</v>
      </c>
      <c r="F152" s="70">
        <f t="shared" si="29"/>
        <v>14000</v>
      </c>
      <c r="G152" s="70">
        <f t="shared" si="30"/>
        <v>16000</v>
      </c>
      <c r="H152" s="70">
        <f t="shared" si="31"/>
        <v>18000</v>
      </c>
      <c r="I152" s="70">
        <v>18000</v>
      </c>
      <c r="J152" s="73"/>
    </row>
    <row r="153" spans="1:10" s="73" customFormat="1" ht="13.15" customHeight="1" x14ac:dyDescent="0.2">
      <c r="A153" s="69" t="s">
        <v>321</v>
      </c>
      <c r="B153" s="70">
        <v>5000</v>
      </c>
      <c r="C153" s="68" t="s">
        <v>263</v>
      </c>
      <c r="D153" s="70">
        <v>10000</v>
      </c>
      <c r="E153" s="70">
        <f t="shared" si="28"/>
        <v>15000</v>
      </c>
      <c r="F153" s="70">
        <f t="shared" si="29"/>
        <v>20000</v>
      </c>
      <c r="G153" s="70">
        <f t="shared" si="30"/>
        <v>25000</v>
      </c>
      <c r="H153" s="70">
        <f t="shared" si="31"/>
        <v>30000</v>
      </c>
      <c r="I153" s="70">
        <v>35000</v>
      </c>
    </row>
    <row r="154" spans="1:10" ht="13.15" customHeight="1" x14ac:dyDescent="0.2">
      <c r="A154" s="69" t="s">
        <v>161</v>
      </c>
      <c r="B154" s="68" t="s">
        <v>16</v>
      </c>
      <c r="C154" s="68" t="s">
        <v>16</v>
      </c>
      <c r="D154" s="70"/>
      <c r="E154" s="70" t="e">
        <f t="shared" si="28"/>
        <v>#VALUE!</v>
      </c>
      <c r="F154" s="70" t="e">
        <f t="shared" si="29"/>
        <v>#VALUE!</v>
      </c>
      <c r="G154" s="70" t="e">
        <f t="shared" si="30"/>
        <v>#VALUE!</v>
      </c>
      <c r="H154" s="70" t="e">
        <f t="shared" si="31"/>
        <v>#VALUE!</v>
      </c>
      <c r="I154" s="70"/>
      <c r="J154" s="73"/>
    </row>
    <row r="155" spans="1:10" ht="13.15" customHeight="1" x14ac:dyDescent="0.2">
      <c r="A155" s="69" t="s">
        <v>162</v>
      </c>
      <c r="B155" s="70">
        <v>3000</v>
      </c>
      <c r="C155" s="68" t="s">
        <v>303</v>
      </c>
      <c r="D155" s="70">
        <v>15000</v>
      </c>
      <c r="E155" s="70">
        <f t="shared" si="28"/>
        <v>18000</v>
      </c>
      <c r="F155" s="70">
        <f t="shared" si="29"/>
        <v>21000</v>
      </c>
      <c r="G155" s="70">
        <f t="shared" si="30"/>
        <v>24000</v>
      </c>
      <c r="H155" s="70">
        <f t="shared" si="31"/>
        <v>27000</v>
      </c>
      <c r="I155" s="70">
        <v>30000</v>
      </c>
      <c r="J155" s="73"/>
    </row>
    <row r="156" spans="1:10" ht="13.15" customHeight="1" x14ac:dyDescent="0.2">
      <c r="A156" s="69" t="s">
        <v>163</v>
      </c>
      <c r="B156" s="70">
        <v>3000</v>
      </c>
      <c r="C156" s="68" t="s">
        <v>303</v>
      </c>
      <c r="D156" s="70">
        <v>15000</v>
      </c>
      <c r="E156" s="70">
        <f t="shared" si="28"/>
        <v>18000</v>
      </c>
      <c r="F156" s="70">
        <f t="shared" si="29"/>
        <v>21000</v>
      </c>
      <c r="G156" s="70">
        <f t="shared" si="30"/>
        <v>24000</v>
      </c>
      <c r="H156" s="70">
        <f t="shared" si="31"/>
        <v>27000</v>
      </c>
      <c r="I156" s="70">
        <v>30000</v>
      </c>
      <c r="J156" s="73"/>
    </row>
    <row r="157" spans="1:10" ht="13.15" customHeight="1" x14ac:dyDescent="0.2">
      <c r="A157" s="69" t="s">
        <v>164</v>
      </c>
      <c r="B157" s="70">
        <v>3000</v>
      </c>
      <c r="C157" s="68" t="s">
        <v>303</v>
      </c>
      <c r="D157" s="70">
        <v>15000</v>
      </c>
      <c r="E157" s="70">
        <f t="shared" si="28"/>
        <v>18000</v>
      </c>
      <c r="F157" s="70">
        <f t="shared" si="29"/>
        <v>21000</v>
      </c>
      <c r="G157" s="70">
        <f t="shared" si="30"/>
        <v>24000</v>
      </c>
      <c r="H157" s="70">
        <f t="shared" si="31"/>
        <v>27000</v>
      </c>
      <c r="I157" s="70">
        <v>30000</v>
      </c>
      <c r="J157" s="73"/>
    </row>
    <row r="158" spans="1:10" ht="13.15" customHeight="1" x14ac:dyDescent="0.2">
      <c r="A158" s="69" t="s">
        <v>165</v>
      </c>
      <c r="B158" s="70">
        <v>2000</v>
      </c>
      <c r="C158" s="68" t="s">
        <v>160</v>
      </c>
      <c r="D158" s="70">
        <v>10000</v>
      </c>
      <c r="E158" s="70">
        <f t="shared" si="28"/>
        <v>12000</v>
      </c>
      <c r="F158" s="70">
        <f t="shared" si="29"/>
        <v>14000</v>
      </c>
      <c r="G158" s="70">
        <f t="shared" si="30"/>
        <v>16000</v>
      </c>
      <c r="H158" s="70">
        <f t="shared" si="31"/>
        <v>18000</v>
      </c>
      <c r="I158" s="70">
        <v>18000</v>
      </c>
      <c r="J158" s="73"/>
    </row>
    <row r="159" spans="1:10" ht="13.15" customHeight="1" x14ac:dyDescent="0.2">
      <c r="A159" s="69" t="s">
        <v>166</v>
      </c>
      <c r="B159" s="70">
        <v>3000</v>
      </c>
      <c r="C159" s="68" t="s">
        <v>302</v>
      </c>
      <c r="D159" s="70">
        <v>18000</v>
      </c>
      <c r="E159" s="70">
        <f t="shared" si="28"/>
        <v>21000</v>
      </c>
      <c r="F159" s="70">
        <f t="shared" si="29"/>
        <v>24000</v>
      </c>
      <c r="G159" s="70">
        <f t="shared" si="30"/>
        <v>27000</v>
      </c>
      <c r="H159" s="70">
        <f t="shared" si="31"/>
        <v>30000</v>
      </c>
      <c r="I159" s="70">
        <v>30000</v>
      </c>
      <c r="J159" s="73"/>
    </row>
    <row r="160" spans="1:10" ht="13.15" customHeight="1" x14ac:dyDescent="0.2">
      <c r="A160" s="69" t="s">
        <v>167</v>
      </c>
      <c r="B160" s="70">
        <v>5000</v>
      </c>
      <c r="C160" s="70" t="s">
        <v>88</v>
      </c>
      <c r="D160" s="70">
        <v>25000</v>
      </c>
      <c r="E160" s="70">
        <f t="shared" si="28"/>
        <v>30000</v>
      </c>
      <c r="F160" s="70">
        <f t="shared" si="29"/>
        <v>35000</v>
      </c>
      <c r="G160" s="70">
        <f t="shared" si="30"/>
        <v>40000</v>
      </c>
      <c r="H160" s="70">
        <f t="shared" si="31"/>
        <v>45000</v>
      </c>
      <c r="I160" s="70">
        <v>50000</v>
      </c>
      <c r="J160" s="73"/>
    </row>
    <row r="161" spans="1:10" ht="13.15" customHeight="1" x14ac:dyDescent="0.2">
      <c r="A161" s="69" t="s">
        <v>168</v>
      </c>
      <c r="B161" s="70">
        <v>5000</v>
      </c>
      <c r="C161" s="68" t="s">
        <v>67</v>
      </c>
      <c r="D161" s="70">
        <v>20000</v>
      </c>
      <c r="E161" s="70">
        <f t="shared" si="28"/>
        <v>25000</v>
      </c>
      <c r="F161" s="70">
        <f t="shared" si="29"/>
        <v>30000</v>
      </c>
      <c r="G161" s="70">
        <f t="shared" si="30"/>
        <v>35000</v>
      </c>
      <c r="H161" s="70">
        <f t="shared" si="31"/>
        <v>40000</v>
      </c>
      <c r="I161" s="70">
        <v>45000</v>
      </c>
      <c r="J161" s="73"/>
    </row>
    <row r="162" spans="1:10" ht="13.15" customHeight="1" x14ac:dyDescent="0.2">
      <c r="A162" s="69" t="s">
        <v>169</v>
      </c>
      <c r="B162" s="70">
        <v>5000</v>
      </c>
      <c r="C162" s="68" t="s">
        <v>88</v>
      </c>
      <c r="D162" s="70">
        <v>25000</v>
      </c>
      <c r="E162" s="70">
        <f t="shared" si="28"/>
        <v>30000</v>
      </c>
      <c r="F162" s="70">
        <f t="shared" si="29"/>
        <v>35000</v>
      </c>
      <c r="G162" s="70">
        <f t="shared" si="30"/>
        <v>40000</v>
      </c>
      <c r="H162" s="70">
        <f t="shared" si="31"/>
        <v>45000</v>
      </c>
      <c r="I162" s="70">
        <v>50000</v>
      </c>
      <c r="J162" s="73"/>
    </row>
    <row r="163" spans="1:10" ht="13.15" customHeight="1" x14ac:dyDescent="0.2">
      <c r="A163" s="69" t="s">
        <v>170</v>
      </c>
      <c r="B163" s="70">
        <v>5000</v>
      </c>
      <c r="C163" s="68" t="s">
        <v>9</v>
      </c>
      <c r="D163" s="70">
        <v>35000</v>
      </c>
      <c r="E163" s="70">
        <f t="shared" si="28"/>
        <v>40000</v>
      </c>
      <c r="F163" s="70">
        <f t="shared" si="29"/>
        <v>45000</v>
      </c>
      <c r="G163" s="70">
        <f t="shared" si="30"/>
        <v>50000</v>
      </c>
      <c r="H163" s="70">
        <f t="shared" si="31"/>
        <v>55000</v>
      </c>
      <c r="I163" s="70">
        <v>60000</v>
      </c>
      <c r="J163" s="73"/>
    </row>
    <row r="164" spans="1:10" ht="13.15" customHeight="1" x14ac:dyDescent="0.2">
      <c r="A164" s="69" t="s">
        <v>313</v>
      </c>
      <c r="B164" s="70">
        <v>10000</v>
      </c>
      <c r="C164" s="68" t="s">
        <v>311</v>
      </c>
      <c r="D164" s="70">
        <v>40000</v>
      </c>
      <c r="E164" s="70">
        <f t="shared" si="28"/>
        <v>50000</v>
      </c>
      <c r="F164" s="70">
        <f t="shared" si="29"/>
        <v>60000</v>
      </c>
      <c r="G164" s="70">
        <f t="shared" si="30"/>
        <v>70000</v>
      </c>
      <c r="H164" s="70">
        <f t="shared" si="31"/>
        <v>80000</v>
      </c>
      <c r="I164" s="70">
        <v>90000</v>
      </c>
      <c r="J164" s="73"/>
    </row>
    <row r="165" spans="1:10" ht="13.15" customHeight="1" x14ac:dyDescent="0.2">
      <c r="A165" s="69" t="s">
        <v>171</v>
      </c>
      <c r="B165" s="70">
        <v>5000</v>
      </c>
      <c r="C165" s="68" t="s">
        <v>172</v>
      </c>
      <c r="D165" s="70">
        <v>15000</v>
      </c>
      <c r="E165" s="70">
        <f t="shared" si="28"/>
        <v>20000</v>
      </c>
      <c r="F165" s="70">
        <f t="shared" si="29"/>
        <v>25000</v>
      </c>
      <c r="G165" s="70">
        <f t="shared" si="30"/>
        <v>30000</v>
      </c>
      <c r="H165" s="70">
        <f t="shared" si="31"/>
        <v>35000</v>
      </c>
      <c r="I165" s="70">
        <v>40000</v>
      </c>
      <c r="J165" s="73"/>
    </row>
    <row r="166" spans="1:10" ht="13.15" customHeight="1" x14ac:dyDescent="0.2">
      <c r="A166" s="69" t="s">
        <v>173</v>
      </c>
      <c r="B166" s="70">
        <v>5000</v>
      </c>
      <c r="C166" s="68" t="s">
        <v>9</v>
      </c>
      <c r="D166" s="70">
        <v>35000</v>
      </c>
      <c r="E166" s="70">
        <f t="shared" si="28"/>
        <v>40000</v>
      </c>
      <c r="F166" s="70">
        <f t="shared" si="29"/>
        <v>45000</v>
      </c>
      <c r="G166" s="70">
        <f t="shared" si="30"/>
        <v>50000</v>
      </c>
      <c r="H166" s="70">
        <f t="shared" si="31"/>
        <v>55000</v>
      </c>
      <c r="I166" s="70">
        <v>60000</v>
      </c>
      <c r="J166" s="73"/>
    </row>
    <row r="167" spans="1:10" ht="13.15" customHeight="1" x14ac:dyDescent="0.2">
      <c r="A167" s="69" t="s">
        <v>174</v>
      </c>
      <c r="B167" s="70">
        <v>5000</v>
      </c>
      <c r="C167" s="68" t="s">
        <v>9</v>
      </c>
      <c r="D167" s="70">
        <v>35000</v>
      </c>
      <c r="E167" s="70">
        <f t="shared" si="28"/>
        <v>40000</v>
      </c>
      <c r="F167" s="70">
        <f t="shared" si="29"/>
        <v>45000</v>
      </c>
      <c r="G167" s="70">
        <f t="shared" si="30"/>
        <v>50000</v>
      </c>
      <c r="H167" s="70">
        <f t="shared" si="31"/>
        <v>55000</v>
      </c>
      <c r="I167" s="70">
        <v>60000</v>
      </c>
      <c r="J167" s="73"/>
    </row>
    <row r="168" spans="1:10" ht="13.15" customHeight="1" x14ac:dyDescent="0.2">
      <c r="A168" s="69" t="s">
        <v>274</v>
      </c>
      <c r="B168" s="70">
        <v>5000</v>
      </c>
      <c r="C168" s="68" t="s">
        <v>9</v>
      </c>
      <c r="D168" s="70">
        <v>35000</v>
      </c>
      <c r="E168" s="70">
        <f t="shared" si="28"/>
        <v>40000</v>
      </c>
      <c r="F168" s="70">
        <f t="shared" si="29"/>
        <v>45000</v>
      </c>
      <c r="G168" s="70">
        <f t="shared" si="30"/>
        <v>50000</v>
      </c>
      <c r="H168" s="70">
        <f t="shared" si="31"/>
        <v>55000</v>
      </c>
      <c r="I168" s="70">
        <v>60000</v>
      </c>
      <c r="J168" s="73"/>
    </row>
    <row r="169" spans="1:10" ht="13.15" customHeight="1" x14ac:dyDescent="0.2">
      <c r="A169" s="69" t="s">
        <v>175</v>
      </c>
      <c r="B169" s="70">
        <v>5000</v>
      </c>
      <c r="C169" s="68" t="s">
        <v>9</v>
      </c>
      <c r="D169" s="70">
        <v>35000</v>
      </c>
      <c r="E169" s="70">
        <f t="shared" si="28"/>
        <v>40000</v>
      </c>
      <c r="F169" s="70">
        <f t="shared" si="29"/>
        <v>45000</v>
      </c>
      <c r="G169" s="70">
        <f t="shared" si="30"/>
        <v>50000</v>
      </c>
      <c r="H169" s="70">
        <f t="shared" si="31"/>
        <v>55000</v>
      </c>
      <c r="I169" s="70">
        <v>60000</v>
      </c>
      <c r="J169" s="73"/>
    </row>
    <row r="170" spans="1:10" ht="13.15" customHeight="1" x14ac:dyDescent="0.2">
      <c r="A170" s="69" t="s">
        <v>176</v>
      </c>
      <c r="B170" s="68" t="s">
        <v>15</v>
      </c>
      <c r="C170" s="68" t="s">
        <v>16</v>
      </c>
      <c r="D170" s="70"/>
      <c r="E170" s="70" t="e">
        <f t="shared" si="28"/>
        <v>#VALUE!</v>
      </c>
      <c r="F170" s="70" t="e">
        <f t="shared" si="29"/>
        <v>#VALUE!</v>
      </c>
      <c r="G170" s="70" t="e">
        <f t="shared" si="30"/>
        <v>#VALUE!</v>
      </c>
      <c r="H170" s="70" t="e">
        <f t="shared" si="31"/>
        <v>#VALUE!</v>
      </c>
      <c r="I170" s="70"/>
      <c r="J170" s="73"/>
    </row>
    <row r="171" spans="1:10" ht="13.15" customHeight="1" x14ac:dyDescent="0.2">
      <c r="A171" s="69" t="s">
        <v>177</v>
      </c>
      <c r="B171" s="68" t="s">
        <v>15</v>
      </c>
      <c r="C171" s="68" t="s">
        <v>16</v>
      </c>
      <c r="D171" s="70"/>
      <c r="E171" s="70" t="e">
        <f t="shared" si="28"/>
        <v>#VALUE!</v>
      </c>
      <c r="F171" s="70" t="e">
        <f t="shared" si="29"/>
        <v>#VALUE!</v>
      </c>
      <c r="G171" s="70" t="e">
        <f t="shared" si="30"/>
        <v>#VALUE!</v>
      </c>
      <c r="H171" s="70" t="e">
        <f t="shared" si="31"/>
        <v>#VALUE!</v>
      </c>
      <c r="I171" s="70"/>
      <c r="J171" s="73"/>
    </row>
    <row r="172" spans="1:10" ht="13.15" customHeight="1" x14ac:dyDescent="0.2">
      <c r="A172" s="69" t="s">
        <v>178</v>
      </c>
      <c r="B172" s="70">
        <v>5000</v>
      </c>
      <c r="C172" s="68" t="s">
        <v>88</v>
      </c>
      <c r="D172" s="70">
        <v>25000</v>
      </c>
      <c r="E172" s="70">
        <f t="shared" si="28"/>
        <v>30000</v>
      </c>
      <c r="F172" s="70">
        <f t="shared" si="29"/>
        <v>35000</v>
      </c>
      <c r="G172" s="70">
        <f t="shared" si="30"/>
        <v>40000</v>
      </c>
      <c r="H172" s="70">
        <f t="shared" si="31"/>
        <v>45000</v>
      </c>
      <c r="I172" s="70">
        <v>50000</v>
      </c>
      <c r="J172" s="73"/>
    </row>
    <row r="173" spans="1:10" ht="13.15" customHeight="1" x14ac:dyDescent="0.2">
      <c r="A173" s="69" t="s">
        <v>294</v>
      </c>
      <c r="B173" s="70">
        <v>5000</v>
      </c>
      <c r="C173" s="68" t="s">
        <v>9</v>
      </c>
      <c r="D173" s="70">
        <v>35000</v>
      </c>
      <c r="E173" s="70">
        <f t="shared" si="28"/>
        <v>40000</v>
      </c>
      <c r="F173" s="70">
        <f t="shared" si="29"/>
        <v>45000</v>
      </c>
      <c r="G173" s="70">
        <f t="shared" si="30"/>
        <v>50000</v>
      </c>
      <c r="H173" s="70">
        <f t="shared" si="31"/>
        <v>55000</v>
      </c>
      <c r="I173" s="70">
        <v>60000</v>
      </c>
      <c r="J173" s="73"/>
    </row>
    <row r="174" spans="1:10" ht="13.15" customHeight="1" x14ac:dyDescent="0.2">
      <c r="A174" s="69" t="s">
        <v>179</v>
      </c>
      <c r="B174" s="70">
        <v>5000</v>
      </c>
      <c r="C174" s="68" t="s">
        <v>9</v>
      </c>
      <c r="D174" s="70">
        <v>35000</v>
      </c>
      <c r="E174" s="70">
        <f t="shared" si="28"/>
        <v>40000</v>
      </c>
      <c r="F174" s="70">
        <f t="shared" si="29"/>
        <v>45000</v>
      </c>
      <c r="G174" s="70">
        <f t="shared" si="30"/>
        <v>50000</v>
      </c>
      <c r="H174" s="70">
        <f t="shared" si="31"/>
        <v>55000</v>
      </c>
      <c r="I174" s="70">
        <v>60000</v>
      </c>
      <c r="J174" s="73"/>
    </row>
    <row r="175" spans="1:10" ht="13.15" customHeight="1" x14ac:dyDescent="0.2">
      <c r="A175" s="69" t="s">
        <v>180</v>
      </c>
      <c r="B175" s="70">
        <v>5000</v>
      </c>
      <c r="C175" s="68" t="s">
        <v>81</v>
      </c>
      <c r="D175" s="70">
        <v>30000</v>
      </c>
      <c r="E175" s="70">
        <f t="shared" si="28"/>
        <v>35000</v>
      </c>
      <c r="F175" s="70">
        <f t="shared" si="29"/>
        <v>40000</v>
      </c>
      <c r="G175" s="70">
        <f t="shared" si="30"/>
        <v>45000</v>
      </c>
      <c r="H175" s="70">
        <f t="shared" si="31"/>
        <v>50000</v>
      </c>
      <c r="I175" s="70">
        <v>55000</v>
      </c>
      <c r="J175" s="73"/>
    </row>
    <row r="176" spans="1:10" ht="13.15" customHeight="1" x14ac:dyDescent="0.2">
      <c r="A176" s="69" t="s">
        <v>260</v>
      </c>
      <c r="B176" s="70">
        <v>5000</v>
      </c>
      <c r="C176" s="68" t="s">
        <v>9</v>
      </c>
      <c r="D176" s="70">
        <v>35000</v>
      </c>
      <c r="E176" s="70"/>
      <c r="F176" s="70"/>
      <c r="G176" s="70"/>
      <c r="H176" s="70"/>
      <c r="I176" s="70">
        <v>60000</v>
      </c>
      <c r="J176" s="73"/>
    </row>
    <row r="177" spans="1:10" ht="13.15" customHeight="1" x14ac:dyDescent="0.2">
      <c r="A177" s="69" t="s">
        <v>182</v>
      </c>
      <c r="B177" s="70">
        <v>5000</v>
      </c>
      <c r="C177" s="68" t="s">
        <v>67</v>
      </c>
      <c r="D177" s="70">
        <v>20000</v>
      </c>
      <c r="E177" s="70">
        <f t="shared" ref="E177:E213" si="32">$D177+($B177*1)</f>
        <v>25000</v>
      </c>
      <c r="F177" s="70">
        <f t="shared" ref="F177:F213" si="33">$D177+($B177*2)</f>
        <v>30000</v>
      </c>
      <c r="G177" s="70">
        <f t="shared" ref="G177:G213" si="34">$D177+($B177*3)</f>
        <v>35000</v>
      </c>
      <c r="H177" s="70">
        <f t="shared" ref="H177:H213" si="35">$D177+($B177*4)</f>
        <v>40000</v>
      </c>
      <c r="I177" s="70">
        <v>45000</v>
      </c>
      <c r="J177" s="73"/>
    </row>
    <row r="178" spans="1:10" ht="13.15" customHeight="1" x14ac:dyDescent="0.2">
      <c r="A178" s="69" t="s">
        <v>183</v>
      </c>
      <c r="B178" s="70">
        <v>5000</v>
      </c>
      <c r="C178" s="68" t="s">
        <v>9</v>
      </c>
      <c r="D178" s="70">
        <v>35000</v>
      </c>
      <c r="E178" s="70">
        <f t="shared" si="32"/>
        <v>40000</v>
      </c>
      <c r="F178" s="70">
        <f t="shared" si="33"/>
        <v>45000</v>
      </c>
      <c r="G178" s="70">
        <f t="shared" si="34"/>
        <v>50000</v>
      </c>
      <c r="H178" s="70">
        <f t="shared" si="35"/>
        <v>55000</v>
      </c>
      <c r="I178" s="70">
        <v>60000</v>
      </c>
      <c r="J178" s="73"/>
    </row>
    <row r="179" spans="1:10" ht="13.15" customHeight="1" x14ac:dyDescent="0.2">
      <c r="A179" s="69" t="s">
        <v>184</v>
      </c>
      <c r="B179" s="70">
        <v>5000</v>
      </c>
      <c r="C179" s="68" t="s">
        <v>9</v>
      </c>
      <c r="D179" s="70">
        <v>35000</v>
      </c>
      <c r="E179" s="70">
        <f t="shared" si="32"/>
        <v>40000</v>
      </c>
      <c r="F179" s="70">
        <f t="shared" si="33"/>
        <v>45000</v>
      </c>
      <c r="G179" s="70">
        <f t="shared" si="34"/>
        <v>50000</v>
      </c>
      <c r="H179" s="70">
        <f t="shared" si="35"/>
        <v>55000</v>
      </c>
      <c r="I179" s="70">
        <v>60000</v>
      </c>
      <c r="J179" s="73"/>
    </row>
    <row r="180" spans="1:10" ht="13.15" customHeight="1" x14ac:dyDescent="0.2">
      <c r="A180" s="69" t="s">
        <v>185</v>
      </c>
      <c r="B180" s="70">
        <v>5000</v>
      </c>
      <c r="C180" s="68" t="s">
        <v>67</v>
      </c>
      <c r="D180" s="70">
        <v>20000</v>
      </c>
      <c r="E180" s="70">
        <f t="shared" si="32"/>
        <v>25000</v>
      </c>
      <c r="F180" s="70">
        <f t="shared" si="33"/>
        <v>30000</v>
      </c>
      <c r="G180" s="70">
        <f t="shared" si="34"/>
        <v>35000</v>
      </c>
      <c r="H180" s="70">
        <f t="shared" si="35"/>
        <v>40000</v>
      </c>
      <c r="I180" s="70">
        <v>45000</v>
      </c>
      <c r="J180" s="73"/>
    </row>
    <row r="181" spans="1:10" ht="13.15" customHeight="1" x14ac:dyDescent="0.2">
      <c r="A181" s="69" t="s">
        <v>273</v>
      </c>
      <c r="B181" s="70">
        <v>5000</v>
      </c>
      <c r="C181" s="68" t="s">
        <v>67</v>
      </c>
      <c r="D181" s="70">
        <v>20000</v>
      </c>
      <c r="E181" s="70">
        <f t="shared" si="32"/>
        <v>25000</v>
      </c>
      <c r="F181" s="70">
        <f t="shared" si="33"/>
        <v>30000</v>
      </c>
      <c r="G181" s="70">
        <f t="shared" si="34"/>
        <v>35000</v>
      </c>
      <c r="H181" s="70">
        <f t="shared" si="35"/>
        <v>40000</v>
      </c>
      <c r="I181" s="70">
        <v>45000</v>
      </c>
      <c r="J181" s="73"/>
    </row>
    <row r="182" spans="1:10" ht="13.15" customHeight="1" x14ac:dyDescent="0.2">
      <c r="A182" s="69" t="s">
        <v>285</v>
      </c>
      <c r="B182" s="70">
        <v>3000</v>
      </c>
      <c r="C182" s="68" t="s">
        <v>306</v>
      </c>
      <c r="D182" s="70">
        <v>23000</v>
      </c>
      <c r="E182" s="70">
        <f t="shared" si="32"/>
        <v>26000</v>
      </c>
      <c r="F182" s="70">
        <f t="shared" si="33"/>
        <v>29000</v>
      </c>
      <c r="G182" s="70">
        <f t="shared" si="34"/>
        <v>32000</v>
      </c>
      <c r="H182" s="70">
        <f t="shared" si="35"/>
        <v>35000</v>
      </c>
      <c r="I182" s="70">
        <v>35000</v>
      </c>
      <c r="J182" s="73"/>
    </row>
    <row r="183" spans="1:10" s="85" customFormat="1" ht="13.15" customHeight="1" x14ac:dyDescent="0.2">
      <c r="A183" s="82" t="s">
        <v>332</v>
      </c>
      <c r="B183" s="83">
        <v>5000</v>
      </c>
      <c r="C183" s="84" t="s">
        <v>16</v>
      </c>
      <c r="D183" s="83"/>
      <c r="E183" s="83">
        <f t="shared" si="32"/>
        <v>5000</v>
      </c>
      <c r="F183" s="83">
        <f t="shared" si="33"/>
        <v>10000</v>
      </c>
      <c r="G183" s="83">
        <f t="shared" si="34"/>
        <v>15000</v>
      </c>
      <c r="H183" s="83">
        <f t="shared" si="35"/>
        <v>20000</v>
      </c>
      <c r="I183" s="83"/>
    </row>
    <row r="184" spans="1:10" ht="13.15" customHeight="1" x14ac:dyDescent="0.2">
      <c r="A184" s="69" t="s">
        <v>298</v>
      </c>
      <c r="B184" s="70">
        <v>5000</v>
      </c>
      <c r="C184" s="68" t="s">
        <v>9</v>
      </c>
      <c r="D184" s="70">
        <v>35000</v>
      </c>
      <c r="E184" s="70">
        <f t="shared" si="32"/>
        <v>40000</v>
      </c>
      <c r="F184" s="70">
        <f t="shared" si="33"/>
        <v>45000</v>
      </c>
      <c r="G184" s="70">
        <f t="shared" si="34"/>
        <v>50000</v>
      </c>
      <c r="H184" s="70">
        <f t="shared" si="35"/>
        <v>55000</v>
      </c>
      <c r="I184" s="70">
        <v>60000</v>
      </c>
      <c r="J184" s="73"/>
    </row>
    <row r="185" spans="1:10" ht="13.15" customHeight="1" x14ac:dyDescent="0.2">
      <c r="A185" s="69" t="s">
        <v>190</v>
      </c>
      <c r="B185" s="70">
        <v>5000</v>
      </c>
      <c r="C185" s="68" t="s">
        <v>9</v>
      </c>
      <c r="D185" s="70">
        <v>35000</v>
      </c>
      <c r="E185" s="70">
        <f t="shared" si="32"/>
        <v>40000</v>
      </c>
      <c r="F185" s="70">
        <f t="shared" si="33"/>
        <v>45000</v>
      </c>
      <c r="G185" s="70">
        <f t="shared" si="34"/>
        <v>50000</v>
      </c>
      <c r="H185" s="70">
        <f t="shared" si="35"/>
        <v>55000</v>
      </c>
      <c r="I185" s="70">
        <v>60000</v>
      </c>
    </row>
    <row r="186" spans="1:10" ht="13.15" customHeight="1" x14ac:dyDescent="0.2">
      <c r="A186" s="69" t="s">
        <v>316</v>
      </c>
      <c r="B186" s="70">
        <v>5000</v>
      </c>
      <c r="C186" s="68" t="s">
        <v>9</v>
      </c>
      <c r="D186" s="70">
        <v>35000</v>
      </c>
      <c r="E186" s="70">
        <f t="shared" si="32"/>
        <v>40000</v>
      </c>
      <c r="F186" s="70">
        <f t="shared" si="33"/>
        <v>45000</v>
      </c>
      <c r="G186" s="70">
        <f t="shared" si="34"/>
        <v>50000</v>
      </c>
      <c r="H186" s="70">
        <f t="shared" si="35"/>
        <v>55000</v>
      </c>
      <c r="I186" s="70">
        <v>60000</v>
      </c>
      <c r="J186" s="73"/>
    </row>
    <row r="187" spans="1:10" ht="13.15" customHeight="1" x14ac:dyDescent="0.2">
      <c r="A187" s="69" t="s">
        <v>299</v>
      </c>
      <c r="B187" s="70">
        <v>5000</v>
      </c>
      <c r="C187" s="68" t="s">
        <v>9</v>
      </c>
      <c r="D187" s="70">
        <v>35000</v>
      </c>
      <c r="E187" s="70">
        <f t="shared" si="32"/>
        <v>40000</v>
      </c>
      <c r="F187" s="70">
        <f t="shared" si="33"/>
        <v>45000</v>
      </c>
      <c r="G187" s="70">
        <f t="shared" si="34"/>
        <v>50000</v>
      </c>
      <c r="H187" s="70">
        <f t="shared" si="35"/>
        <v>55000</v>
      </c>
      <c r="I187" s="70">
        <v>60000</v>
      </c>
      <c r="J187" s="73"/>
    </row>
    <row r="188" spans="1:10" ht="13.15" customHeight="1" x14ac:dyDescent="0.2">
      <c r="A188" s="69" t="s">
        <v>186</v>
      </c>
      <c r="B188" s="70">
        <v>5000</v>
      </c>
      <c r="C188" s="68" t="s">
        <v>9</v>
      </c>
      <c r="D188" s="70">
        <v>35000</v>
      </c>
      <c r="E188" s="70">
        <f t="shared" si="32"/>
        <v>40000</v>
      </c>
      <c r="F188" s="70">
        <f t="shared" si="33"/>
        <v>45000</v>
      </c>
      <c r="G188" s="70">
        <f t="shared" si="34"/>
        <v>50000</v>
      </c>
      <c r="H188" s="70">
        <f t="shared" si="35"/>
        <v>55000</v>
      </c>
      <c r="I188" s="70">
        <v>60000</v>
      </c>
      <c r="J188" s="73"/>
    </row>
    <row r="189" spans="1:10" ht="13.15" customHeight="1" x14ac:dyDescent="0.2">
      <c r="A189" s="69" t="s">
        <v>187</v>
      </c>
      <c r="B189" s="68" t="s">
        <v>15</v>
      </c>
      <c r="C189" s="68" t="s">
        <v>16</v>
      </c>
      <c r="D189" s="70"/>
      <c r="E189" s="70" t="e">
        <f t="shared" si="32"/>
        <v>#VALUE!</v>
      </c>
      <c r="F189" s="70" t="e">
        <f t="shared" si="33"/>
        <v>#VALUE!</v>
      </c>
      <c r="G189" s="70" t="e">
        <f t="shared" si="34"/>
        <v>#VALUE!</v>
      </c>
      <c r="H189" s="70" t="e">
        <f t="shared" si="35"/>
        <v>#VALUE!</v>
      </c>
      <c r="I189" s="70"/>
      <c r="J189" s="73"/>
    </row>
    <row r="190" spans="1:10" ht="13.15" customHeight="1" x14ac:dyDescent="0.2">
      <c r="A190" s="69" t="s">
        <v>188</v>
      </c>
      <c r="B190" s="70">
        <v>5000</v>
      </c>
      <c r="C190" s="68" t="s">
        <v>9</v>
      </c>
      <c r="D190" s="70">
        <v>35000</v>
      </c>
      <c r="E190" s="70">
        <f t="shared" si="32"/>
        <v>40000</v>
      </c>
      <c r="F190" s="70">
        <f t="shared" si="33"/>
        <v>45000</v>
      </c>
      <c r="G190" s="70">
        <f t="shared" si="34"/>
        <v>50000</v>
      </c>
      <c r="H190" s="70">
        <f t="shared" si="35"/>
        <v>55000</v>
      </c>
      <c r="I190" s="70">
        <v>60000</v>
      </c>
      <c r="J190" s="73"/>
    </row>
    <row r="191" spans="1:10" ht="13.15" customHeight="1" x14ac:dyDescent="0.2">
      <c r="A191" s="69" t="s">
        <v>283</v>
      </c>
      <c r="B191" s="70">
        <v>5000</v>
      </c>
      <c r="C191" s="68" t="s">
        <v>9</v>
      </c>
      <c r="D191" s="70">
        <v>35000</v>
      </c>
      <c r="E191" s="70">
        <f t="shared" si="32"/>
        <v>40000</v>
      </c>
      <c r="F191" s="70">
        <f t="shared" si="33"/>
        <v>45000</v>
      </c>
      <c r="G191" s="70">
        <f t="shared" si="34"/>
        <v>50000</v>
      </c>
      <c r="H191" s="70">
        <f t="shared" si="35"/>
        <v>55000</v>
      </c>
      <c r="I191" s="70">
        <v>60000</v>
      </c>
      <c r="J191" s="73"/>
    </row>
    <row r="192" spans="1:10" s="73" customFormat="1" ht="13.15" customHeight="1" x14ac:dyDescent="0.2">
      <c r="A192" s="69" t="s">
        <v>325</v>
      </c>
      <c r="B192" s="70">
        <v>5000</v>
      </c>
      <c r="C192" s="68" t="s">
        <v>16</v>
      </c>
      <c r="D192" s="70">
        <v>40000</v>
      </c>
      <c r="E192" s="70">
        <f t="shared" si="32"/>
        <v>45000</v>
      </c>
      <c r="F192" s="70">
        <f t="shared" si="33"/>
        <v>50000</v>
      </c>
      <c r="G192" s="70">
        <f t="shared" si="34"/>
        <v>55000</v>
      </c>
      <c r="H192" s="70">
        <f t="shared" si="35"/>
        <v>60000</v>
      </c>
      <c r="I192" s="70">
        <v>65000</v>
      </c>
    </row>
    <row r="193" spans="1:10" ht="13.15" customHeight="1" x14ac:dyDescent="0.2">
      <c r="A193" s="69" t="s">
        <v>189</v>
      </c>
      <c r="B193" s="70">
        <v>5000</v>
      </c>
      <c r="C193" s="68" t="s">
        <v>9</v>
      </c>
      <c r="D193" s="70">
        <v>35000</v>
      </c>
      <c r="E193" s="70">
        <f t="shared" si="32"/>
        <v>40000</v>
      </c>
      <c r="F193" s="70">
        <f t="shared" si="33"/>
        <v>45000</v>
      </c>
      <c r="G193" s="70">
        <f t="shared" si="34"/>
        <v>50000</v>
      </c>
      <c r="H193" s="70">
        <f t="shared" si="35"/>
        <v>55000</v>
      </c>
      <c r="I193" s="70">
        <v>60000</v>
      </c>
      <c r="J193" s="73"/>
    </row>
    <row r="194" spans="1:10" s="81" customFormat="1" ht="13.15" customHeight="1" x14ac:dyDescent="0.2">
      <c r="A194" s="75" t="s">
        <v>334</v>
      </c>
      <c r="B194" s="67">
        <v>5000</v>
      </c>
      <c r="C194" s="76" t="s">
        <v>220</v>
      </c>
      <c r="D194" s="67">
        <v>35000</v>
      </c>
      <c r="E194" s="67">
        <f t="shared" si="32"/>
        <v>40000</v>
      </c>
      <c r="F194" s="67">
        <f t="shared" si="33"/>
        <v>45000</v>
      </c>
      <c r="G194" s="67">
        <f t="shared" si="34"/>
        <v>50000</v>
      </c>
      <c r="H194" s="67">
        <f t="shared" si="35"/>
        <v>55000</v>
      </c>
      <c r="I194" s="67">
        <v>60000</v>
      </c>
    </row>
    <row r="195" spans="1:10" s="73" customFormat="1" ht="13.15" customHeight="1" x14ac:dyDescent="0.2">
      <c r="A195" s="69" t="s">
        <v>320</v>
      </c>
      <c r="B195" s="70">
        <v>5000</v>
      </c>
      <c r="C195" s="68" t="s">
        <v>220</v>
      </c>
      <c r="D195" s="70">
        <v>35000</v>
      </c>
      <c r="E195" s="70">
        <f t="shared" si="32"/>
        <v>40000</v>
      </c>
      <c r="F195" s="70">
        <f t="shared" si="33"/>
        <v>45000</v>
      </c>
      <c r="G195" s="70">
        <f t="shared" si="34"/>
        <v>50000</v>
      </c>
      <c r="H195" s="70">
        <f t="shared" si="35"/>
        <v>55000</v>
      </c>
      <c r="I195" s="70">
        <v>60000</v>
      </c>
    </row>
    <row r="196" spans="1:10" ht="13.15" customHeight="1" x14ac:dyDescent="0.2">
      <c r="A196" s="69" t="s">
        <v>191</v>
      </c>
      <c r="B196" s="70">
        <v>5000</v>
      </c>
      <c r="C196" s="68" t="s">
        <v>9</v>
      </c>
      <c r="D196" s="70">
        <v>35000</v>
      </c>
      <c r="E196" s="70">
        <f t="shared" si="32"/>
        <v>40000</v>
      </c>
      <c r="F196" s="70">
        <f t="shared" si="33"/>
        <v>45000</v>
      </c>
      <c r="G196" s="70">
        <f t="shared" si="34"/>
        <v>50000</v>
      </c>
      <c r="H196" s="70">
        <f t="shared" si="35"/>
        <v>55000</v>
      </c>
      <c r="I196" s="70">
        <v>60000</v>
      </c>
      <c r="J196" s="73"/>
    </row>
    <row r="197" spans="1:10" ht="13.15" customHeight="1" x14ac:dyDescent="0.2">
      <c r="A197" s="69" t="s">
        <v>192</v>
      </c>
      <c r="B197" s="70">
        <v>5000</v>
      </c>
      <c r="C197" s="68" t="s">
        <v>88</v>
      </c>
      <c r="D197" s="70">
        <v>25000</v>
      </c>
      <c r="E197" s="70">
        <f t="shared" si="32"/>
        <v>30000</v>
      </c>
      <c r="F197" s="70">
        <f t="shared" si="33"/>
        <v>35000</v>
      </c>
      <c r="G197" s="70">
        <f t="shared" si="34"/>
        <v>40000</v>
      </c>
      <c r="H197" s="70">
        <f t="shared" si="35"/>
        <v>45000</v>
      </c>
      <c r="I197" s="70">
        <v>50000</v>
      </c>
      <c r="J197" s="73"/>
    </row>
    <row r="198" spans="1:10" ht="13.15" customHeight="1" x14ac:dyDescent="0.2">
      <c r="A198" s="69" t="s">
        <v>193</v>
      </c>
      <c r="B198" s="70">
        <v>5000</v>
      </c>
      <c r="C198" s="68" t="s">
        <v>88</v>
      </c>
      <c r="D198" s="70">
        <v>25000</v>
      </c>
      <c r="E198" s="70">
        <f t="shared" si="32"/>
        <v>30000</v>
      </c>
      <c r="F198" s="70">
        <f t="shared" si="33"/>
        <v>35000</v>
      </c>
      <c r="G198" s="70">
        <f t="shared" si="34"/>
        <v>40000</v>
      </c>
      <c r="H198" s="70">
        <f t="shared" si="35"/>
        <v>45000</v>
      </c>
      <c r="I198" s="70">
        <v>50000</v>
      </c>
      <c r="J198" s="73"/>
    </row>
    <row r="199" spans="1:10" ht="13.15" customHeight="1" x14ac:dyDescent="0.2">
      <c r="A199" s="69" t="s">
        <v>194</v>
      </c>
      <c r="B199" s="70">
        <v>5000</v>
      </c>
      <c r="C199" s="68" t="s">
        <v>9</v>
      </c>
      <c r="D199" s="70">
        <v>35000</v>
      </c>
      <c r="E199" s="70">
        <f t="shared" si="32"/>
        <v>40000</v>
      </c>
      <c r="F199" s="70">
        <f t="shared" si="33"/>
        <v>45000</v>
      </c>
      <c r="G199" s="70">
        <f t="shared" si="34"/>
        <v>50000</v>
      </c>
      <c r="H199" s="70">
        <f t="shared" si="35"/>
        <v>55000</v>
      </c>
      <c r="I199" s="70">
        <v>60000</v>
      </c>
      <c r="J199" s="73"/>
    </row>
    <row r="200" spans="1:10" ht="13.15" customHeight="1" x14ac:dyDescent="0.2">
      <c r="A200" s="69" t="s">
        <v>195</v>
      </c>
      <c r="B200" s="70">
        <v>5000</v>
      </c>
      <c r="C200" s="68" t="s">
        <v>9</v>
      </c>
      <c r="D200" s="70">
        <v>35000</v>
      </c>
      <c r="E200" s="70">
        <f t="shared" si="32"/>
        <v>40000</v>
      </c>
      <c r="F200" s="70">
        <f t="shared" si="33"/>
        <v>45000</v>
      </c>
      <c r="G200" s="70">
        <f t="shared" si="34"/>
        <v>50000</v>
      </c>
      <c r="H200" s="70">
        <f t="shared" si="35"/>
        <v>55000</v>
      </c>
      <c r="I200" s="70">
        <v>60000</v>
      </c>
      <c r="J200" s="73"/>
    </row>
    <row r="201" spans="1:10" ht="13.15" customHeight="1" x14ac:dyDescent="0.2">
      <c r="A201" s="69" t="s">
        <v>196</v>
      </c>
      <c r="B201" s="70">
        <v>5000</v>
      </c>
      <c r="C201" s="68" t="s">
        <v>9</v>
      </c>
      <c r="D201" s="70">
        <v>35000</v>
      </c>
      <c r="E201" s="70">
        <f t="shared" si="32"/>
        <v>40000</v>
      </c>
      <c r="F201" s="70">
        <f t="shared" si="33"/>
        <v>45000</v>
      </c>
      <c r="G201" s="70">
        <f t="shared" si="34"/>
        <v>50000</v>
      </c>
      <c r="H201" s="70">
        <f t="shared" si="35"/>
        <v>55000</v>
      </c>
      <c r="I201" s="70">
        <v>60000</v>
      </c>
      <c r="J201" s="73"/>
    </row>
    <row r="202" spans="1:10" ht="13.15" customHeight="1" x14ac:dyDescent="0.2">
      <c r="A202" s="69" t="s">
        <v>197</v>
      </c>
      <c r="B202" s="70">
        <v>5000</v>
      </c>
      <c r="C202" s="68" t="s">
        <v>9</v>
      </c>
      <c r="D202" s="70">
        <v>35000</v>
      </c>
      <c r="E202" s="70">
        <f t="shared" si="32"/>
        <v>40000</v>
      </c>
      <c r="F202" s="70">
        <f t="shared" si="33"/>
        <v>45000</v>
      </c>
      <c r="G202" s="70">
        <f t="shared" si="34"/>
        <v>50000</v>
      </c>
      <c r="H202" s="70">
        <f t="shared" si="35"/>
        <v>55000</v>
      </c>
      <c r="I202" s="70">
        <v>60000</v>
      </c>
      <c r="J202" s="73"/>
    </row>
    <row r="203" spans="1:10" ht="13.15" customHeight="1" x14ac:dyDescent="0.2">
      <c r="A203" s="69" t="s">
        <v>198</v>
      </c>
      <c r="B203" s="70">
        <v>5000</v>
      </c>
      <c r="C203" s="68" t="s">
        <v>9</v>
      </c>
      <c r="D203" s="70">
        <v>35000</v>
      </c>
      <c r="E203" s="70">
        <f t="shared" si="32"/>
        <v>40000</v>
      </c>
      <c r="F203" s="70">
        <f t="shared" si="33"/>
        <v>45000</v>
      </c>
      <c r="G203" s="70">
        <f t="shared" si="34"/>
        <v>50000</v>
      </c>
      <c r="H203" s="70">
        <f t="shared" si="35"/>
        <v>55000</v>
      </c>
      <c r="I203" s="70">
        <v>60000</v>
      </c>
      <c r="J203" s="73"/>
    </row>
    <row r="204" spans="1:10" ht="13.15" customHeight="1" x14ac:dyDescent="0.2">
      <c r="A204" s="69" t="s">
        <v>199</v>
      </c>
      <c r="B204" s="70">
        <v>5000</v>
      </c>
      <c r="C204" s="68" t="s">
        <v>9</v>
      </c>
      <c r="D204" s="70">
        <v>35000</v>
      </c>
      <c r="E204" s="70">
        <f t="shared" si="32"/>
        <v>40000</v>
      </c>
      <c r="F204" s="70">
        <f t="shared" si="33"/>
        <v>45000</v>
      </c>
      <c r="G204" s="70">
        <f t="shared" si="34"/>
        <v>50000</v>
      </c>
      <c r="H204" s="70">
        <f t="shared" si="35"/>
        <v>55000</v>
      </c>
      <c r="I204" s="70">
        <v>60000</v>
      </c>
      <c r="J204" s="73"/>
    </row>
    <row r="205" spans="1:10" ht="13.15" customHeight="1" x14ac:dyDescent="0.2">
      <c r="A205" s="69" t="s">
        <v>200</v>
      </c>
      <c r="B205" s="70">
        <v>5000</v>
      </c>
      <c r="C205" s="68" t="s">
        <v>9</v>
      </c>
      <c r="D205" s="70">
        <v>35000</v>
      </c>
      <c r="E205" s="70">
        <f t="shared" si="32"/>
        <v>40000</v>
      </c>
      <c r="F205" s="70">
        <f t="shared" si="33"/>
        <v>45000</v>
      </c>
      <c r="G205" s="70">
        <f t="shared" si="34"/>
        <v>50000</v>
      </c>
      <c r="H205" s="70">
        <f t="shared" si="35"/>
        <v>55000</v>
      </c>
      <c r="I205" s="70">
        <v>60000</v>
      </c>
      <c r="J205" s="73"/>
    </row>
    <row r="206" spans="1:10" ht="13.15" customHeight="1" x14ac:dyDescent="0.2">
      <c r="A206" s="69" t="s">
        <v>201</v>
      </c>
      <c r="B206" s="70">
        <v>5000</v>
      </c>
      <c r="C206" s="68" t="s">
        <v>9</v>
      </c>
      <c r="D206" s="70">
        <v>35000</v>
      </c>
      <c r="E206" s="70">
        <f t="shared" si="32"/>
        <v>40000</v>
      </c>
      <c r="F206" s="70">
        <f t="shared" si="33"/>
        <v>45000</v>
      </c>
      <c r="G206" s="70">
        <f t="shared" si="34"/>
        <v>50000</v>
      </c>
      <c r="H206" s="70">
        <f t="shared" si="35"/>
        <v>55000</v>
      </c>
      <c r="I206" s="70">
        <v>60000</v>
      </c>
      <c r="J206" s="73"/>
    </row>
    <row r="207" spans="1:10" ht="13.15" customHeight="1" x14ac:dyDescent="0.2">
      <c r="A207" s="69" t="s">
        <v>202</v>
      </c>
      <c r="B207" s="70">
        <v>5000</v>
      </c>
      <c r="C207" s="68" t="s">
        <v>67</v>
      </c>
      <c r="D207" s="70">
        <v>20000</v>
      </c>
      <c r="E207" s="70">
        <f t="shared" si="32"/>
        <v>25000</v>
      </c>
      <c r="F207" s="70">
        <f t="shared" si="33"/>
        <v>30000</v>
      </c>
      <c r="G207" s="70">
        <f t="shared" si="34"/>
        <v>35000</v>
      </c>
      <c r="H207" s="70">
        <f t="shared" si="35"/>
        <v>40000</v>
      </c>
      <c r="I207" s="70">
        <v>45000</v>
      </c>
      <c r="J207" s="73"/>
    </row>
    <row r="208" spans="1:10" ht="13.15" customHeight="1" x14ac:dyDescent="0.2">
      <c r="A208" s="69" t="s">
        <v>203</v>
      </c>
      <c r="B208" s="70">
        <v>5000</v>
      </c>
      <c r="C208" s="68" t="s">
        <v>9</v>
      </c>
      <c r="D208" s="70">
        <v>35000</v>
      </c>
      <c r="E208" s="70">
        <f t="shared" si="32"/>
        <v>40000</v>
      </c>
      <c r="F208" s="70">
        <f t="shared" si="33"/>
        <v>45000</v>
      </c>
      <c r="G208" s="70">
        <f t="shared" si="34"/>
        <v>50000</v>
      </c>
      <c r="H208" s="70">
        <f t="shared" si="35"/>
        <v>55000</v>
      </c>
      <c r="I208" s="70">
        <v>60000</v>
      </c>
      <c r="J208" s="73"/>
    </row>
    <row r="209" spans="1:10" ht="13.15" customHeight="1" x14ac:dyDescent="0.2">
      <c r="A209" s="69" t="s">
        <v>204</v>
      </c>
      <c r="B209" s="70">
        <v>3000</v>
      </c>
      <c r="C209" s="68" t="s">
        <v>302</v>
      </c>
      <c r="D209" s="70">
        <v>18000</v>
      </c>
      <c r="E209" s="70">
        <f t="shared" si="32"/>
        <v>21000</v>
      </c>
      <c r="F209" s="70">
        <f t="shared" si="33"/>
        <v>24000</v>
      </c>
      <c r="G209" s="70">
        <f t="shared" si="34"/>
        <v>27000</v>
      </c>
      <c r="H209" s="70">
        <f t="shared" si="35"/>
        <v>30000</v>
      </c>
      <c r="I209" s="70">
        <v>30000</v>
      </c>
      <c r="J209" s="73"/>
    </row>
    <row r="210" spans="1:10" ht="13.15" customHeight="1" x14ac:dyDescent="0.2">
      <c r="A210" s="69" t="s">
        <v>205</v>
      </c>
      <c r="B210" s="70">
        <v>5000</v>
      </c>
      <c r="C210" s="68" t="s">
        <v>9</v>
      </c>
      <c r="D210" s="70">
        <v>35000</v>
      </c>
      <c r="E210" s="70">
        <f t="shared" si="32"/>
        <v>40000</v>
      </c>
      <c r="F210" s="70">
        <f t="shared" si="33"/>
        <v>45000</v>
      </c>
      <c r="G210" s="70">
        <f t="shared" si="34"/>
        <v>50000</v>
      </c>
      <c r="H210" s="70">
        <f t="shared" si="35"/>
        <v>55000</v>
      </c>
      <c r="I210" s="70">
        <v>60000</v>
      </c>
      <c r="J210" s="73"/>
    </row>
    <row r="211" spans="1:10" ht="13.15" customHeight="1" x14ac:dyDescent="0.2">
      <c r="A211" s="69" t="s">
        <v>206</v>
      </c>
      <c r="B211" s="70">
        <v>5000</v>
      </c>
      <c r="C211" s="68" t="s">
        <v>67</v>
      </c>
      <c r="D211" s="70">
        <v>20000</v>
      </c>
      <c r="E211" s="70">
        <f t="shared" si="32"/>
        <v>25000</v>
      </c>
      <c r="F211" s="70">
        <f t="shared" si="33"/>
        <v>30000</v>
      </c>
      <c r="G211" s="70">
        <f t="shared" si="34"/>
        <v>35000</v>
      </c>
      <c r="H211" s="70">
        <f t="shared" si="35"/>
        <v>40000</v>
      </c>
      <c r="I211" s="70">
        <v>45000</v>
      </c>
      <c r="J211" s="73"/>
    </row>
    <row r="212" spans="1:10" ht="13.15" customHeight="1" x14ac:dyDescent="0.2">
      <c r="A212" s="69" t="s">
        <v>207</v>
      </c>
      <c r="B212" s="70" t="s">
        <v>16</v>
      </c>
      <c r="C212" s="68" t="s">
        <v>16</v>
      </c>
      <c r="D212" s="70"/>
      <c r="E212" s="70" t="e">
        <f t="shared" si="32"/>
        <v>#VALUE!</v>
      </c>
      <c r="F212" s="70" t="e">
        <f t="shared" si="33"/>
        <v>#VALUE!</v>
      </c>
      <c r="G212" s="70" t="e">
        <f t="shared" si="34"/>
        <v>#VALUE!</v>
      </c>
      <c r="H212" s="70" t="e">
        <f t="shared" si="35"/>
        <v>#VALUE!</v>
      </c>
      <c r="I212" s="70"/>
      <c r="J212" s="73"/>
    </row>
    <row r="213" spans="1:10" ht="13.15" customHeight="1" x14ac:dyDescent="0.2">
      <c r="A213" s="69" t="s">
        <v>278</v>
      </c>
      <c r="B213" s="70">
        <v>5000</v>
      </c>
      <c r="C213" s="68" t="s">
        <v>9</v>
      </c>
      <c r="D213" s="70">
        <v>35000</v>
      </c>
      <c r="E213" s="70">
        <f t="shared" si="32"/>
        <v>40000</v>
      </c>
      <c r="F213" s="70">
        <f t="shared" si="33"/>
        <v>45000</v>
      </c>
      <c r="G213" s="70">
        <f t="shared" si="34"/>
        <v>50000</v>
      </c>
      <c r="H213" s="70">
        <f t="shared" si="35"/>
        <v>55000</v>
      </c>
      <c r="I213" s="70">
        <v>60000</v>
      </c>
      <c r="J213" s="73"/>
    </row>
    <row r="214" spans="1:10" ht="13.15" customHeight="1" x14ac:dyDescent="0.2">
      <c r="A214" s="69" t="s">
        <v>318</v>
      </c>
      <c r="B214" s="70">
        <v>3000</v>
      </c>
      <c r="C214" s="68" t="s">
        <v>307</v>
      </c>
      <c r="D214" s="70">
        <v>8000</v>
      </c>
      <c r="E214" s="70"/>
      <c r="F214" s="70"/>
      <c r="G214" s="70"/>
      <c r="H214" s="70"/>
      <c r="I214" s="70">
        <v>20000</v>
      </c>
    </row>
    <row r="215" spans="1:10" ht="13.15" customHeight="1" x14ac:dyDescent="0.2">
      <c r="A215" s="69" t="s">
        <v>277</v>
      </c>
      <c r="B215" s="70">
        <v>3000</v>
      </c>
      <c r="C215" s="68" t="s">
        <v>307</v>
      </c>
      <c r="D215" s="70">
        <v>8000</v>
      </c>
      <c r="E215" s="70"/>
      <c r="F215" s="70"/>
      <c r="G215" s="70"/>
      <c r="H215" s="70"/>
      <c r="I215" s="70">
        <v>20000</v>
      </c>
      <c r="J215" s="73"/>
    </row>
    <row r="216" spans="1:10" ht="13.15" customHeight="1" x14ac:dyDescent="0.2">
      <c r="A216" s="73" t="s">
        <v>255</v>
      </c>
      <c r="B216" s="73"/>
      <c r="C216" s="73"/>
      <c r="D216" s="73"/>
      <c r="E216" s="73"/>
      <c r="F216" s="73"/>
      <c r="G216" s="73"/>
      <c r="H216" s="73"/>
      <c r="I216" s="73"/>
      <c r="J216" s="73"/>
    </row>
    <row r="217" spans="1:10" ht="13.15" customHeight="1" x14ac:dyDescent="0.2">
      <c r="A217" s="69" t="s">
        <v>256</v>
      </c>
      <c r="B217" s="70">
        <v>2000</v>
      </c>
      <c r="C217" s="70" t="s">
        <v>160</v>
      </c>
      <c r="D217" s="70" t="s">
        <v>210</v>
      </c>
      <c r="E217" s="70">
        <f>$AA206+($Y206*1)</f>
        <v>0</v>
      </c>
      <c r="F217" s="70">
        <f>$AA206+($Y206*2)</f>
        <v>0</v>
      </c>
      <c r="G217" s="70">
        <f>$AA206+($Y206*3)</f>
        <v>0</v>
      </c>
      <c r="H217" s="70">
        <f>$AA206+($Y206*4)</f>
        <v>0</v>
      </c>
      <c r="I217" s="70" t="str">
        <f t="shared" ref="I217:I226" si="36">IF(H217&lt;J217,J217,"")</f>
        <v>18,000</v>
      </c>
      <c r="J217" s="70" t="s">
        <v>211</v>
      </c>
    </row>
    <row r="218" spans="1:10" ht="13.15" customHeight="1" x14ac:dyDescent="0.2">
      <c r="A218" s="69" t="s">
        <v>212</v>
      </c>
      <c r="B218" s="70">
        <v>5000</v>
      </c>
      <c r="C218" s="70" t="s">
        <v>308</v>
      </c>
      <c r="D218" s="70">
        <v>10000</v>
      </c>
      <c r="E218" s="70"/>
      <c r="F218" s="70"/>
      <c r="G218" s="70"/>
      <c r="H218" s="70"/>
      <c r="I218" s="70">
        <f t="shared" si="36"/>
        <v>30000</v>
      </c>
      <c r="J218" s="70">
        <v>30000</v>
      </c>
    </row>
    <row r="219" spans="1:10" ht="13.15" customHeight="1" x14ac:dyDescent="0.2">
      <c r="A219" s="69" t="s">
        <v>262</v>
      </c>
      <c r="B219" s="70">
        <v>5000</v>
      </c>
      <c r="C219" s="70" t="s">
        <v>296</v>
      </c>
      <c r="D219" s="70">
        <v>10000</v>
      </c>
      <c r="E219" s="70">
        <f t="shared" ref="E219:E226" si="37">$AA208+($Y208*1)</f>
        <v>0</v>
      </c>
      <c r="F219" s="70">
        <f t="shared" ref="F219:F226" si="38">$AA208+($Y208*2)</f>
        <v>0</v>
      </c>
      <c r="G219" s="70">
        <f t="shared" ref="G219:G226" si="39">$AA208+($Y208*3)</f>
        <v>0</v>
      </c>
      <c r="H219" s="70">
        <f t="shared" ref="H219:H226" si="40">$AA208+($Y208*4)</f>
        <v>0</v>
      </c>
      <c r="I219" s="70">
        <f t="shared" si="36"/>
        <v>35000</v>
      </c>
      <c r="J219" s="70">
        <v>35000</v>
      </c>
    </row>
    <row r="220" spans="1:10" ht="13.15" customHeight="1" x14ac:dyDescent="0.2">
      <c r="A220" s="69" t="s">
        <v>265</v>
      </c>
      <c r="B220" s="70">
        <v>2000</v>
      </c>
      <c r="C220" s="70" t="s">
        <v>309</v>
      </c>
      <c r="D220" s="70">
        <v>12000</v>
      </c>
      <c r="E220" s="70">
        <f t="shared" si="37"/>
        <v>0</v>
      </c>
      <c r="F220" s="70">
        <f t="shared" si="38"/>
        <v>0</v>
      </c>
      <c r="G220" s="70">
        <f t="shared" si="39"/>
        <v>0</v>
      </c>
      <c r="H220" s="70">
        <f t="shared" si="40"/>
        <v>0</v>
      </c>
      <c r="I220" s="70">
        <f t="shared" si="36"/>
        <v>20000</v>
      </c>
      <c r="J220" s="70">
        <v>20000</v>
      </c>
    </row>
    <row r="221" spans="1:10" ht="13.15" customHeight="1" x14ac:dyDescent="0.2">
      <c r="A221" s="69" t="s">
        <v>266</v>
      </c>
      <c r="B221" s="70">
        <v>3000</v>
      </c>
      <c r="C221" s="70" t="s">
        <v>303</v>
      </c>
      <c r="D221" s="70">
        <v>15000</v>
      </c>
      <c r="E221" s="70">
        <f t="shared" si="37"/>
        <v>0</v>
      </c>
      <c r="F221" s="70">
        <f t="shared" si="38"/>
        <v>0</v>
      </c>
      <c r="G221" s="70">
        <f t="shared" si="39"/>
        <v>0</v>
      </c>
      <c r="H221" s="70">
        <f t="shared" si="40"/>
        <v>0</v>
      </c>
      <c r="I221" s="70">
        <f t="shared" si="36"/>
        <v>30000</v>
      </c>
      <c r="J221" s="70">
        <v>30000</v>
      </c>
    </row>
    <row r="222" spans="1:10" ht="13.15" customHeight="1" x14ac:dyDescent="0.2">
      <c r="A222" s="69" t="s">
        <v>267</v>
      </c>
      <c r="B222" s="70">
        <v>5000</v>
      </c>
      <c r="C222" s="70" t="s">
        <v>172</v>
      </c>
      <c r="D222" s="70">
        <v>15000</v>
      </c>
      <c r="E222" s="70">
        <f t="shared" si="37"/>
        <v>0</v>
      </c>
      <c r="F222" s="70">
        <f t="shared" si="38"/>
        <v>0</v>
      </c>
      <c r="G222" s="70">
        <f t="shared" si="39"/>
        <v>0</v>
      </c>
      <c r="H222" s="70">
        <f t="shared" si="40"/>
        <v>0</v>
      </c>
      <c r="I222" s="70">
        <f t="shared" si="36"/>
        <v>40000</v>
      </c>
      <c r="J222" s="70">
        <v>40000</v>
      </c>
    </row>
    <row r="223" spans="1:10" ht="13.15" customHeight="1" x14ac:dyDescent="0.2">
      <c r="A223" s="69" t="s">
        <v>268</v>
      </c>
      <c r="B223" s="70">
        <v>3000</v>
      </c>
      <c r="C223" s="70" t="s">
        <v>302</v>
      </c>
      <c r="D223" s="70">
        <v>18000</v>
      </c>
      <c r="E223" s="70">
        <f t="shared" si="37"/>
        <v>0</v>
      </c>
      <c r="F223" s="70">
        <f t="shared" si="38"/>
        <v>0</v>
      </c>
      <c r="G223" s="70">
        <f t="shared" si="39"/>
        <v>0</v>
      </c>
      <c r="H223" s="70">
        <f t="shared" si="40"/>
        <v>0</v>
      </c>
      <c r="I223" s="70">
        <f t="shared" si="36"/>
        <v>30000</v>
      </c>
      <c r="J223" s="70">
        <v>30000</v>
      </c>
    </row>
    <row r="224" spans="1:10" ht="13.15" customHeight="1" x14ac:dyDescent="0.2">
      <c r="A224" s="69" t="s">
        <v>269</v>
      </c>
      <c r="B224" s="70">
        <v>5000</v>
      </c>
      <c r="C224" s="70" t="s">
        <v>67</v>
      </c>
      <c r="D224" s="70">
        <v>20000</v>
      </c>
      <c r="E224" s="70">
        <f t="shared" si="37"/>
        <v>0</v>
      </c>
      <c r="F224" s="70">
        <f t="shared" si="38"/>
        <v>0</v>
      </c>
      <c r="G224" s="70">
        <f t="shared" si="39"/>
        <v>0</v>
      </c>
      <c r="H224" s="70">
        <f t="shared" si="40"/>
        <v>0</v>
      </c>
      <c r="I224" s="70">
        <f t="shared" si="36"/>
        <v>45000</v>
      </c>
      <c r="J224" s="70">
        <v>45000</v>
      </c>
    </row>
    <row r="225" spans="1:10" ht="13.15" customHeight="1" x14ac:dyDescent="0.2">
      <c r="A225" s="69" t="s">
        <v>270</v>
      </c>
      <c r="B225" s="70">
        <v>5000</v>
      </c>
      <c r="C225" s="70" t="s">
        <v>88</v>
      </c>
      <c r="D225" s="70">
        <v>25000</v>
      </c>
      <c r="E225" s="70">
        <f t="shared" si="37"/>
        <v>0</v>
      </c>
      <c r="F225" s="70">
        <f t="shared" si="38"/>
        <v>0</v>
      </c>
      <c r="G225" s="70">
        <f t="shared" si="39"/>
        <v>0</v>
      </c>
      <c r="H225" s="70">
        <f t="shared" si="40"/>
        <v>0</v>
      </c>
      <c r="I225" s="70">
        <f t="shared" si="36"/>
        <v>50000</v>
      </c>
      <c r="J225" s="70">
        <v>50000</v>
      </c>
    </row>
    <row r="226" spans="1:10" ht="13.15" customHeight="1" x14ac:dyDescent="0.2">
      <c r="A226" s="69" t="s">
        <v>271</v>
      </c>
      <c r="B226" s="70">
        <v>5000</v>
      </c>
      <c r="C226" s="70" t="s">
        <v>9</v>
      </c>
      <c r="D226" s="70">
        <v>35000</v>
      </c>
      <c r="E226" s="70">
        <f t="shared" si="37"/>
        <v>0</v>
      </c>
      <c r="F226" s="70">
        <f t="shared" si="38"/>
        <v>0</v>
      </c>
      <c r="G226" s="70">
        <f t="shared" si="39"/>
        <v>0</v>
      </c>
      <c r="H226" s="70">
        <f t="shared" si="40"/>
        <v>0</v>
      </c>
      <c r="I226" s="70">
        <f t="shared" si="36"/>
        <v>60000</v>
      </c>
      <c r="J226" s="70">
        <v>60000</v>
      </c>
    </row>
  </sheetData>
  <sheetProtection selectLockedCells="1" selectUnlockedCells="1"/>
  <mergeCells count="1">
    <mergeCell ref="A1:I2"/>
  </mergeCells>
  <phoneticPr fontId="5" type="noConversion"/>
  <pageMargins left="0.25" right="0.25" top="0.25" bottom="0.25" header="0.5" footer="0.5"/>
  <pageSetup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TC009 Form</vt:lpstr>
      <vt:lpstr>Calculations</vt:lpstr>
      <vt:lpstr>SAAMI Increments and Ranges</vt:lpstr>
      <vt:lpstr>'TC009 Form'!Print_Area</vt:lpstr>
      <vt:lpstr>'SAAMI Increments and Ranges'!Print_Titles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Larratta</dc:creator>
  <cp:lastModifiedBy>Sarah Steffan</cp:lastModifiedBy>
  <cp:lastPrinted>2019-08-12T14:38:31Z</cp:lastPrinted>
  <dcterms:created xsi:type="dcterms:W3CDTF">2009-05-15T15:27:26Z</dcterms:created>
  <dcterms:modified xsi:type="dcterms:W3CDTF">2020-01-23T20:14:29Z</dcterms:modified>
</cp:coreProperties>
</file>